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50" windowWidth="19170" windowHeight="6720" tabRatio="898" activeTab="0"/>
  </bookViews>
  <sheets>
    <sheet name="зерноск" sheetId="1" r:id="rId1"/>
    <sheet name="пшеница" sheetId="2" r:id="rId2"/>
    <sheet name="ячмень" sheetId="3" r:id="rId3"/>
    <sheet name="рапс" sheetId="4" r:id="rId4"/>
  </sheets>
  <definedNames>
    <definedName name="_xlnm.Print_Titles" localSheetId="0">'зерноск'!$7:$8</definedName>
    <definedName name="_xlnm.Print_Area" localSheetId="0">'зерноск'!$A$1:$L$106</definedName>
    <definedName name="_xlnm.Print_Area" localSheetId="2">'ячмень'!$A$1:$L$116</definedName>
  </definedNames>
  <calcPr fullCalcOnLoad="1"/>
</workbook>
</file>

<file path=xl/sharedStrings.xml><?xml version="1.0" encoding="utf-8"?>
<sst xmlns="http://schemas.openxmlformats.org/spreadsheetml/2006/main" count="487" uniqueCount="113">
  <si>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</si>
  <si>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</si>
  <si>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</si>
  <si>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</si>
  <si>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</si>
  <si>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</si>
  <si>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</si>
  <si>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</si>
  <si>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</si>
  <si>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</si>
  <si>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</si>
  <si>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</si>
  <si>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</si>
  <si>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</si>
  <si>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</si>
  <si>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</si>
  <si>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</si>
  <si>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</si>
  <si>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</si>
  <si>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</si>
  <si>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</si>
  <si>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</si>
  <si>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</si>
  <si>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</si>
  <si>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</si>
  <si>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</si>
  <si>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</si>
  <si>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</si>
  <si>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</si>
  <si>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</si>
  <si>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</si>
  <si>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</si>
  <si>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</si>
  <si>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</si>
  <si>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</si>
  <si>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</si>
  <si>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</si>
  <si>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</si>
  <si>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</si>
  <si>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</si>
  <si>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</si>
  <si>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</si>
  <si>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</si>
  <si>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</si>
  <si>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</si>
  <si>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</si>
  <si>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</si>
  <si>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</si>
  <si>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</si>
  <si>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</si>
  <si>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</si>
  <si>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</si>
  <si>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</si>
  <si>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</si>
  <si>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</si>
  <si>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</si>
  <si>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</si>
  <si>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</si>
  <si>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</si>
  <si>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</si>
  <si>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</si>
  <si>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</si>
  <si>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</si>
  <si>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</si>
  <si>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</si>
  <si>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</si>
  <si>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</si>
  <si>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</si>
  <si>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</si>
  <si>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</si>
  <si>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</si>
  <si>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</si>
  <si>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</si>
  <si>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</si>
  <si>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</si>
  <si>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</si>
  <si>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</si>
  <si>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</si>
  <si>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</si>
  <si>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</si>
  <si>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</si>
  <si>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</si>
  <si>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</si>
  <si>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</si>
  <si>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</si>
  <si>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</si>
  <si>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</si>
  <si>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</si>
  <si>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</si>
  <si>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</si>
  <si>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</si>
  <si>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</si>
  <si>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% к площ. уборки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</si>
  <si>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</si>
  <si>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</si>
  <si>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</si>
  <si>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</si>
  <si>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</si>
  <si>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</si>
  <si>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</si>
  <si>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</si>
  <si>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>2014г.</t>
  </si>
  <si>
    <t/>
  </si>
  <si>
    <t>Крымский фед. округ</t>
  </si>
  <si>
    <t>Республика Крым</t>
  </si>
  <si>
    <t>2015г.</t>
  </si>
  <si>
    <t>2015 г. +/- к 2014 г.</t>
  </si>
  <si>
    <t>Уборка рапса озимого и ярового в Российской Федерации</t>
  </si>
  <si>
    <t xml:space="preserve"> </t>
  </si>
  <si>
    <t>Площадь к уборке, тыс.га   (предв.итоги сева (данные регионов))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</si>
  <si>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</si>
  <si>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</si>
  <si>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по состоянию на 16 июля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</si>
</sst>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mmm/yyyy"/>
    <numFmt numFmtId="170" formatCode="[&lt;=0.05]##0.00;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5">
    <xf numFmtId="0" fontId="0" fillId="0" borderId="0" xfId="0" applyAlignment="1">
      <alignment/>
    </xf>
    <xf numFmtId="9" fontId="2" fillId="0" borderId="0" xfId="57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/>
    </xf>
    <xf numFmtId="164" fontId="3" fillId="24" borderId="16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Fill="1" applyBorder="1" applyAlignment="1" applyProtection="1">
      <alignment horizontal="center" vertical="top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 applyProtection="1">
      <alignment horizontal="center" vertical="top"/>
      <protection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2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 applyProtection="1">
      <alignment horizontal="center"/>
      <protection locked="0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 applyProtection="1">
      <alignment horizontal="center"/>
      <protection locked="0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164" fontId="4" fillId="0" borderId="27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/>
      <protection locked="0"/>
    </xf>
    <xf numFmtId="164" fontId="2" fillId="0" borderId="28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2" xfId="0" applyFont="1" applyFill="1" applyBorder="1" applyAlignment="1">
      <alignment horizontal="left" vertical="center"/>
    </xf>
    <xf numFmtId="164" fontId="3" fillId="0" borderId="1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4" fontId="4" fillId="0" borderId="3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 vertical="top"/>
      <protection/>
    </xf>
    <xf numFmtId="2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 vertical="top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 applyProtection="1">
      <alignment horizontal="center" vertical="top"/>
      <protection/>
    </xf>
    <xf numFmtId="164" fontId="27" fillId="0" borderId="14" xfId="0" applyNumberFormat="1" applyFont="1" applyFill="1" applyBorder="1" applyAlignment="1">
      <alignment horizontal="center"/>
    </xf>
    <xf numFmtId="164" fontId="27" fillId="0" borderId="16" xfId="0" applyNumberFormat="1" applyFont="1" applyFill="1" applyBorder="1" applyAlignment="1" applyProtection="1">
      <alignment horizontal="center"/>
      <protection locked="0"/>
    </xf>
    <xf numFmtId="164" fontId="27" fillId="0" borderId="16" xfId="0" applyNumberFormat="1" applyFont="1" applyFill="1" applyBorder="1" applyAlignment="1">
      <alignment horizontal="center"/>
    </xf>
    <xf numFmtId="164" fontId="28" fillId="0" borderId="14" xfId="0" applyNumberFormat="1" applyFont="1" applyFill="1" applyBorder="1" applyAlignment="1">
      <alignment horizontal="center"/>
    </xf>
    <xf numFmtId="164" fontId="28" fillId="0" borderId="16" xfId="0" applyNumberFormat="1" applyFont="1" applyFill="1" applyBorder="1" applyAlignment="1">
      <alignment horizontal="center"/>
    </xf>
    <xf numFmtId="164" fontId="27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 applyProtection="1">
      <alignment horizontal="center"/>
      <protection locked="0"/>
    </xf>
    <xf numFmtId="164" fontId="2" fillId="0" borderId="2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 applyProtection="1">
      <alignment horizontal="center"/>
      <protection locked="0"/>
    </xf>
    <xf numFmtId="164" fontId="4" fillId="0" borderId="29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/>
    </xf>
    <xf numFmtId="0" fontId="29" fillId="0" borderId="32" xfId="0" applyFont="1" applyFill="1" applyBorder="1" applyAlignment="1">
      <alignment/>
    </xf>
    <xf numFmtId="0" fontId="29" fillId="0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showZeros="0" tabSelected="1"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1" sqref="A11:A18"/>
    </sheetView>
  </sheetViews>
  <sheetFormatPr defaultColWidth="9.00390625" defaultRowHeight="12.75"/>
  <cols>
    <col min="1" max="1" width="35.00390625" style="10" customWidth="1"/>
    <col min="2" max="2" width="18.75390625" style="10" customWidth="1"/>
    <col min="3" max="3" width="9.875" style="10" customWidth="1"/>
    <col min="4" max="4" width="10.625" style="10" customWidth="1"/>
    <col min="5" max="5" width="9.625" style="10" customWidth="1"/>
    <col min="6" max="6" width="9.75390625" style="10" customWidth="1"/>
    <col min="7" max="7" width="11.75390625" style="11" customWidth="1"/>
    <col min="8" max="8" width="11.125" style="10" customWidth="1"/>
    <col min="9" max="9" width="10.00390625" style="10" customWidth="1"/>
    <col min="10" max="10" width="9.875" style="10" customWidth="1"/>
    <col min="11" max="11" width="11.00390625" style="10" customWidth="1"/>
    <col min="12" max="12" width="10.875" style="10" customWidth="1"/>
    <col min="13" max="13" width="4.00390625" style="10" bestFit="1" customWidth="1"/>
    <col min="14" max="14" width="11.125" style="10" hidden="1" customWidth="1"/>
    <col min="15" max="16384" width="9.125" style="10" customWidth="1"/>
  </cols>
  <sheetData>
    <row r="1" spans="1:12" ht="16.5">
      <c r="A1" s="12" t="s">
        <v>100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5" customHeight="1">
      <c r="A2" s="12" t="s">
        <v>112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ht="3" customHeight="1">
      <c r="A3" s="4"/>
      <c r="B3" s="4"/>
      <c r="C3" s="13"/>
      <c r="D3" s="13"/>
      <c r="E3" s="13"/>
      <c r="F3" s="13"/>
      <c r="G3" s="13"/>
      <c r="H3" s="13"/>
      <c r="I3" s="13"/>
      <c r="J3" s="14"/>
      <c r="K3" s="14"/>
      <c r="L3" s="14"/>
    </row>
    <row r="4" spans="1:12" ht="3" customHeight="1">
      <c r="A4" s="4"/>
      <c r="B4" s="4"/>
      <c r="C4" s="13"/>
      <c r="D4" s="13"/>
      <c r="E4" s="13"/>
      <c r="F4" s="13"/>
      <c r="G4" s="13"/>
      <c r="H4" s="13"/>
      <c r="I4" s="13"/>
      <c r="J4" s="14"/>
      <c r="K4" s="14"/>
      <c r="L4" s="14"/>
    </row>
    <row r="5" spans="1:12" ht="2.25" customHeight="1">
      <c r="A5" s="15"/>
      <c r="B5" s="15"/>
      <c r="C5" s="16"/>
      <c r="D5" s="16"/>
      <c r="F5" s="1"/>
      <c r="G5" s="16"/>
      <c r="H5" s="16"/>
      <c r="I5" s="16"/>
      <c r="J5" s="16"/>
      <c r="K5" s="16"/>
      <c r="L5" s="16"/>
    </row>
    <row r="6" spans="1:12" ht="3.75" customHeight="1">
      <c r="A6" s="4"/>
      <c r="B6" s="4"/>
      <c r="C6" s="17"/>
      <c r="D6" s="17"/>
      <c r="E6" s="17"/>
      <c r="F6" s="17"/>
      <c r="G6" s="17"/>
      <c r="H6" s="17"/>
      <c r="I6" s="17"/>
      <c r="J6" s="8"/>
      <c r="K6" s="8"/>
      <c r="L6" s="8"/>
    </row>
    <row r="7" spans="1:12" s="11" customFormat="1" ht="26.25" customHeight="1">
      <c r="A7" s="161" t="s">
        <v>1</v>
      </c>
      <c r="B7" s="164" t="s">
        <v>109</v>
      </c>
      <c r="C7" s="163" t="s">
        <v>97</v>
      </c>
      <c r="D7" s="164"/>
      <c r="E7" s="165"/>
      <c r="F7" s="166"/>
      <c r="G7" s="164" t="s">
        <v>60</v>
      </c>
      <c r="H7" s="165"/>
      <c r="I7" s="165"/>
      <c r="J7" s="167" t="s">
        <v>0</v>
      </c>
      <c r="K7" s="168"/>
      <c r="L7" s="169"/>
    </row>
    <row r="8" spans="1:12" s="11" customFormat="1" ht="47.25">
      <c r="A8" s="162"/>
      <c r="B8" s="164"/>
      <c r="C8" s="77" t="s">
        <v>105</v>
      </c>
      <c r="D8" s="2" t="s">
        <v>92</v>
      </c>
      <c r="E8" s="2" t="s">
        <v>101</v>
      </c>
      <c r="F8" s="72" t="s">
        <v>106</v>
      </c>
      <c r="G8" s="2" t="s">
        <v>105</v>
      </c>
      <c r="H8" s="2" t="s">
        <v>101</v>
      </c>
      <c r="I8" s="2" t="s">
        <v>106</v>
      </c>
      <c r="J8" s="2" t="s">
        <v>105</v>
      </c>
      <c r="K8" s="2" t="s">
        <v>101</v>
      </c>
      <c r="L8" s="2" t="s">
        <v>106</v>
      </c>
    </row>
    <row r="9" spans="1:12" s="18" customFormat="1" ht="15.75">
      <c r="A9" s="111" t="s">
        <v>2</v>
      </c>
      <c r="B9" s="102">
        <v>46653.5042</v>
      </c>
      <c r="C9" s="89">
        <f>C10+C28+C39+C46+C54+C70+C77+C94+C105</f>
        <v>5021.1577</v>
      </c>
      <c r="D9" s="25">
        <f>C9/B9*100</f>
        <v>10.762659281657989</v>
      </c>
      <c r="E9" s="25">
        <v>6297.079</v>
      </c>
      <c r="F9" s="73">
        <f aca="true" t="shared" si="0" ref="F9:F72">C9-E9</f>
        <v>-1275.9213</v>
      </c>
      <c r="G9" s="45">
        <f>G10+G28+G39+G46+G54+G70+G77+G94+G105</f>
        <v>18732.2035</v>
      </c>
      <c r="H9" s="25">
        <v>22209.073519999998</v>
      </c>
      <c r="I9" s="28">
        <f>G9-H9</f>
        <v>-3476.8700199999985</v>
      </c>
      <c r="J9" s="26">
        <f>IF(C9&gt;0,G9/C9*10,"")</f>
        <v>37.30654287157721</v>
      </c>
      <c r="K9" s="27">
        <f>H9/E9*10</f>
        <v>35.26885008112491</v>
      </c>
      <c r="L9" s="116">
        <f>J9-K9</f>
        <v>2.0376927904522972</v>
      </c>
    </row>
    <row r="10" spans="1:12" s="19" customFormat="1" ht="15.75">
      <c r="A10" s="97" t="s">
        <v>3</v>
      </c>
      <c r="B10" s="99">
        <v>8208.3</v>
      </c>
      <c r="C10" s="81">
        <f>SUM(C11:C27)</f>
        <v>211.25900000000001</v>
      </c>
      <c r="D10" s="29">
        <f aca="true" t="shared" si="1" ref="D10:D74">C10/B10*100</f>
        <v>2.5737241572554614</v>
      </c>
      <c r="E10" s="29">
        <v>370.21</v>
      </c>
      <c r="F10" s="74">
        <f t="shared" si="0"/>
        <v>-158.95099999999996</v>
      </c>
      <c r="G10" s="46">
        <f>SUM(G11:G27)</f>
        <v>679.5390000000001</v>
      </c>
      <c r="H10" s="30">
        <v>1338.9530000000002</v>
      </c>
      <c r="I10" s="32">
        <f aca="true" t="shared" si="2" ref="I10:I40">G10-H10</f>
        <v>-659.4140000000001</v>
      </c>
      <c r="J10" s="31">
        <f aca="true" t="shared" si="3" ref="J10:J73">IF(C10&gt;0,G10/C10*10,"")</f>
        <v>32.16615623476397</v>
      </c>
      <c r="K10" s="37">
        <f aca="true" t="shared" si="4" ref="K10:K73">H10/E10*10</f>
        <v>36.16739148051107</v>
      </c>
      <c r="L10" s="60">
        <f aca="true" t="shared" si="5" ref="L10:L38">J10-K10</f>
        <v>-4.001235245747104</v>
      </c>
    </row>
    <row r="11" spans="1:12" s="128" customFormat="1" ht="15.75">
      <c r="A11" s="172" t="s">
        <v>4</v>
      </c>
      <c r="B11" s="121">
        <v>776</v>
      </c>
      <c r="C11" s="122">
        <v>84.159</v>
      </c>
      <c r="D11" s="123">
        <f t="shared" si="1"/>
        <v>10.845231958762886</v>
      </c>
      <c r="E11" s="123">
        <v>52.29</v>
      </c>
      <c r="F11" s="124">
        <f t="shared" si="0"/>
        <v>31.869000000000007</v>
      </c>
      <c r="G11" s="155">
        <v>313.439</v>
      </c>
      <c r="H11" s="125">
        <v>226.74</v>
      </c>
      <c r="I11" s="126">
        <f t="shared" si="2"/>
        <v>86.69900000000001</v>
      </c>
      <c r="J11" s="127">
        <f t="shared" si="3"/>
        <v>37.243669720410175</v>
      </c>
      <c r="K11" s="123">
        <f t="shared" si="4"/>
        <v>43.36201950659782</v>
      </c>
      <c r="L11" s="126">
        <f t="shared" si="5"/>
        <v>-6.118349786187643</v>
      </c>
    </row>
    <row r="12" spans="1:12" s="3" customFormat="1" ht="15.75" hidden="1">
      <c r="A12" s="173" t="s">
        <v>5</v>
      </c>
      <c r="B12" s="103">
        <v>350.2</v>
      </c>
      <c r="C12" s="92"/>
      <c r="D12" s="40">
        <f t="shared" si="1"/>
        <v>0</v>
      </c>
      <c r="E12" s="40">
        <v>0.36</v>
      </c>
      <c r="F12" s="90">
        <f t="shared" si="0"/>
        <v>-0.36</v>
      </c>
      <c r="G12" s="109"/>
      <c r="H12" s="110">
        <v>0.913</v>
      </c>
      <c r="I12" s="91">
        <f t="shared" si="2"/>
        <v>-0.913</v>
      </c>
      <c r="J12" s="53">
        <f t="shared" si="3"/>
      </c>
      <c r="K12" s="40">
        <f t="shared" si="4"/>
        <v>25.361111111111114</v>
      </c>
      <c r="L12" s="91" t="e">
        <f t="shared" si="5"/>
        <v>#VALUE!</v>
      </c>
    </row>
    <row r="13" spans="1:12" s="3" customFormat="1" ht="15.75" hidden="1">
      <c r="A13" s="173" t="s">
        <v>6</v>
      </c>
      <c r="B13" s="103">
        <v>95.1</v>
      </c>
      <c r="C13" s="92"/>
      <c r="D13" s="40">
        <f t="shared" si="1"/>
        <v>0</v>
      </c>
      <c r="E13" s="40"/>
      <c r="F13" s="90">
        <f t="shared" si="0"/>
        <v>0</v>
      </c>
      <c r="G13" s="109"/>
      <c r="H13" s="110"/>
      <c r="I13" s="91">
        <f t="shared" si="2"/>
        <v>0</v>
      </c>
      <c r="J13" s="53">
        <f t="shared" si="3"/>
      </c>
      <c r="K13" s="40" t="e">
        <f t="shared" si="4"/>
        <v>#DIV/0!</v>
      </c>
      <c r="L13" s="91" t="e">
        <f t="shared" si="5"/>
        <v>#VALUE!</v>
      </c>
    </row>
    <row r="14" spans="1:12" s="128" customFormat="1" ht="15.75">
      <c r="A14" s="172" t="s">
        <v>7</v>
      </c>
      <c r="B14" s="121">
        <v>1458.7</v>
      </c>
      <c r="C14" s="122">
        <v>96.7</v>
      </c>
      <c r="D14" s="123">
        <f t="shared" si="1"/>
        <v>6.629190374991431</v>
      </c>
      <c r="E14" s="123">
        <v>193</v>
      </c>
      <c r="F14" s="124">
        <f t="shared" si="0"/>
        <v>-96.3</v>
      </c>
      <c r="G14" s="155">
        <v>257.5</v>
      </c>
      <c r="H14" s="125">
        <v>653.6</v>
      </c>
      <c r="I14" s="126">
        <f t="shared" si="2"/>
        <v>-396.1</v>
      </c>
      <c r="J14" s="127">
        <f t="shared" si="3"/>
        <v>26.628748707342297</v>
      </c>
      <c r="K14" s="123">
        <f t="shared" si="4"/>
        <v>33.865284974093264</v>
      </c>
      <c r="L14" s="126">
        <f t="shared" si="5"/>
        <v>-7.236536266750967</v>
      </c>
    </row>
    <row r="15" spans="1:12" s="3" customFormat="1" ht="15.75" hidden="1">
      <c r="A15" s="173" t="s">
        <v>8</v>
      </c>
      <c r="B15" s="103">
        <v>71.4</v>
      </c>
      <c r="C15" s="92"/>
      <c r="D15" s="40">
        <f t="shared" si="1"/>
        <v>0</v>
      </c>
      <c r="E15" s="40"/>
      <c r="F15" s="90">
        <f t="shared" si="0"/>
        <v>0</v>
      </c>
      <c r="G15" s="109"/>
      <c r="H15" s="110"/>
      <c r="I15" s="91">
        <f t="shared" si="2"/>
        <v>0</v>
      </c>
      <c r="J15" s="53">
        <f t="shared" si="3"/>
      </c>
      <c r="K15" s="40" t="e">
        <f t="shared" si="4"/>
        <v>#DIV/0!</v>
      </c>
      <c r="L15" s="91" t="e">
        <f t="shared" si="5"/>
        <v>#VALUE!</v>
      </c>
    </row>
    <row r="16" spans="1:14" s="3" customFormat="1" ht="15.75" hidden="1">
      <c r="A16" s="173" t="s">
        <v>9</v>
      </c>
      <c r="B16" s="103">
        <v>98.5</v>
      </c>
      <c r="C16" s="92"/>
      <c r="D16" s="40">
        <f t="shared" si="1"/>
        <v>0</v>
      </c>
      <c r="E16" s="40"/>
      <c r="F16" s="90">
        <f t="shared" si="0"/>
        <v>0</v>
      </c>
      <c r="G16" s="109"/>
      <c r="H16" s="110"/>
      <c r="I16" s="91">
        <f t="shared" si="2"/>
        <v>0</v>
      </c>
      <c r="J16" s="53">
        <f t="shared" si="3"/>
      </c>
      <c r="K16" s="40" t="e">
        <f t="shared" si="4"/>
        <v>#DIV/0!</v>
      </c>
      <c r="L16" s="91" t="e">
        <f t="shared" si="5"/>
        <v>#VALUE!</v>
      </c>
      <c r="M16" s="24"/>
      <c r="N16" s="24"/>
    </row>
    <row r="17" spans="1:12" s="3" customFormat="1" ht="15.75" hidden="1">
      <c r="A17" s="173" t="s">
        <v>10</v>
      </c>
      <c r="B17" s="103">
        <v>45.4</v>
      </c>
      <c r="C17" s="92"/>
      <c r="D17" s="40">
        <f t="shared" si="1"/>
        <v>0</v>
      </c>
      <c r="E17" s="40"/>
      <c r="F17" s="90">
        <f t="shared" si="0"/>
        <v>0</v>
      </c>
      <c r="G17" s="109"/>
      <c r="H17" s="110"/>
      <c r="I17" s="91">
        <f t="shared" si="2"/>
        <v>0</v>
      </c>
      <c r="J17" s="53">
        <f t="shared" si="3"/>
      </c>
      <c r="K17" s="40" t="e">
        <f t="shared" si="4"/>
        <v>#DIV/0!</v>
      </c>
      <c r="L17" s="91" t="e">
        <f t="shared" si="5"/>
        <v>#VALUE!</v>
      </c>
    </row>
    <row r="18" spans="1:12" s="128" customFormat="1" ht="15.75">
      <c r="A18" s="172" t="s">
        <v>11</v>
      </c>
      <c r="B18" s="121">
        <v>1065.1</v>
      </c>
      <c r="C18" s="122">
        <v>30.4</v>
      </c>
      <c r="D18" s="123">
        <f t="shared" si="1"/>
        <v>2.854192094639001</v>
      </c>
      <c r="E18" s="123">
        <v>52.4</v>
      </c>
      <c r="F18" s="124">
        <f t="shared" si="0"/>
        <v>-22</v>
      </c>
      <c r="G18" s="155">
        <v>108.6</v>
      </c>
      <c r="H18" s="125">
        <v>218</v>
      </c>
      <c r="I18" s="126">
        <f t="shared" si="2"/>
        <v>-109.4</v>
      </c>
      <c r="J18" s="127">
        <f t="shared" si="3"/>
        <v>35.723684210526315</v>
      </c>
      <c r="K18" s="123">
        <f t="shared" si="4"/>
        <v>41.603053435114504</v>
      </c>
      <c r="L18" s="126">
        <f t="shared" si="5"/>
        <v>-5.879369224588189</v>
      </c>
    </row>
    <row r="19" spans="1:12" s="3" customFormat="1" ht="15" hidden="1">
      <c r="A19" s="112" t="s">
        <v>12</v>
      </c>
      <c r="B19" s="103">
        <v>802.6</v>
      </c>
      <c r="C19" s="92"/>
      <c r="D19" s="40">
        <f t="shared" si="1"/>
        <v>0</v>
      </c>
      <c r="E19" s="40">
        <v>29.5</v>
      </c>
      <c r="F19" s="90">
        <f t="shared" si="0"/>
        <v>-29.5</v>
      </c>
      <c r="G19" s="109"/>
      <c r="H19" s="110">
        <v>101.2</v>
      </c>
      <c r="I19" s="91">
        <f t="shared" si="2"/>
        <v>-101.2</v>
      </c>
      <c r="J19" s="53">
        <f t="shared" si="3"/>
      </c>
      <c r="K19" s="40">
        <f t="shared" si="4"/>
        <v>34.30508474576271</v>
      </c>
      <c r="L19" s="91" t="e">
        <f t="shared" si="5"/>
        <v>#VALUE!</v>
      </c>
    </row>
    <row r="20" spans="1:12" s="3" customFormat="1" ht="15" hidden="1">
      <c r="A20" s="112" t="s">
        <v>93</v>
      </c>
      <c r="B20" s="103">
        <v>140.7</v>
      </c>
      <c r="C20" s="92"/>
      <c r="D20" s="40">
        <f t="shared" si="1"/>
        <v>0</v>
      </c>
      <c r="E20" s="40"/>
      <c r="F20" s="90">
        <f t="shared" si="0"/>
        <v>0</v>
      </c>
      <c r="G20" s="109"/>
      <c r="H20" s="110"/>
      <c r="I20" s="91">
        <f t="shared" si="2"/>
        <v>0</v>
      </c>
      <c r="J20" s="53">
        <f t="shared" si="3"/>
      </c>
      <c r="K20" s="40" t="e">
        <f t="shared" si="4"/>
        <v>#DIV/0!</v>
      </c>
      <c r="L20" s="91" t="e">
        <f t="shared" si="5"/>
        <v>#VALUE!</v>
      </c>
    </row>
    <row r="21" spans="1:12" s="3" customFormat="1" ht="15" hidden="1">
      <c r="A21" s="112" t="s">
        <v>13</v>
      </c>
      <c r="B21" s="103">
        <v>894.5</v>
      </c>
      <c r="C21" s="92"/>
      <c r="D21" s="40">
        <f t="shared" si="1"/>
        <v>0</v>
      </c>
      <c r="E21" s="40">
        <v>6.86</v>
      </c>
      <c r="F21" s="90">
        <f t="shared" si="0"/>
        <v>-6.86</v>
      </c>
      <c r="G21" s="109"/>
      <c r="H21" s="110">
        <v>33.3</v>
      </c>
      <c r="I21" s="91">
        <f t="shared" si="2"/>
        <v>-33.3</v>
      </c>
      <c r="J21" s="53">
        <f t="shared" si="3"/>
      </c>
      <c r="K21" s="40">
        <f t="shared" si="4"/>
        <v>48.54227405247813</v>
      </c>
      <c r="L21" s="91" t="e">
        <f t="shared" si="5"/>
        <v>#VALUE!</v>
      </c>
    </row>
    <row r="22" spans="1:12" s="3" customFormat="1" ht="15" hidden="1">
      <c r="A22" s="112" t="s">
        <v>14</v>
      </c>
      <c r="B22" s="103">
        <v>542.1</v>
      </c>
      <c r="C22" s="92"/>
      <c r="D22" s="40">
        <f t="shared" si="1"/>
        <v>0</v>
      </c>
      <c r="E22" s="40"/>
      <c r="F22" s="90">
        <f t="shared" si="0"/>
        <v>0</v>
      </c>
      <c r="G22" s="109"/>
      <c r="H22" s="110"/>
      <c r="I22" s="91">
        <f t="shared" si="2"/>
        <v>0</v>
      </c>
      <c r="J22" s="53">
        <f t="shared" si="3"/>
      </c>
      <c r="K22" s="40" t="e">
        <f t="shared" si="4"/>
        <v>#DIV/0!</v>
      </c>
      <c r="L22" s="91" t="e">
        <f t="shared" si="5"/>
        <v>#VALUE!</v>
      </c>
    </row>
    <row r="23" spans="1:12" s="3" customFormat="1" ht="15" hidden="1">
      <c r="A23" s="112" t="s">
        <v>15</v>
      </c>
      <c r="B23" s="103">
        <v>126.3</v>
      </c>
      <c r="C23" s="92"/>
      <c r="D23" s="40">
        <f t="shared" si="1"/>
        <v>0</v>
      </c>
      <c r="E23" s="40"/>
      <c r="F23" s="90">
        <f t="shared" si="0"/>
        <v>0</v>
      </c>
      <c r="G23" s="109"/>
      <c r="H23" s="110"/>
      <c r="I23" s="91">
        <f t="shared" si="2"/>
        <v>0</v>
      </c>
      <c r="J23" s="53">
        <f t="shared" si="3"/>
      </c>
      <c r="K23" s="40" t="e">
        <f t="shared" si="4"/>
        <v>#DIV/0!</v>
      </c>
      <c r="L23" s="91" t="e">
        <f t="shared" si="5"/>
        <v>#VALUE!</v>
      </c>
    </row>
    <row r="24" spans="1:12" s="3" customFormat="1" ht="15" hidden="1">
      <c r="A24" s="112" t="s">
        <v>16</v>
      </c>
      <c r="B24" s="103">
        <v>1093.7</v>
      </c>
      <c r="C24" s="92"/>
      <c r="D24" s="40">
        <f t="shared" si="1"/>
        <v>0</v>
      </c>
      <c r="E24" s="40">
        <v>35.8</v>
      </c>
      <c r="F24" s="90">
        <f t="shared" si="0"/>
        <v>-35.8</v>
      </c>
      <c r="G24" s="109"/>
      <c r="H24" s="110">
        <v>105.2</v>
      </c>
      <c r="I24" s="91">
        <f t="shared" si="2"/>
        <v>-105.2</v>
      </c>
      <c r="J24" s="53">
        <f t="shared" si="3"/>
      </c>
      <c r="K24" s="40">
        <f t="shared" si="4"/>
        <v>29.3854748603352</v>
      </c>
      <c r="L24" s="91" t="e">
        <f t="shared" si="5"/>
        <v>#VALUE!</v>
      </c>
    </row>
    <row r="25" spans="1:12" s="3" customFormat="1" ht="15" hidden="1">
      <c r="A25" s="112" t="s">
        <v>17</v>
      </c>
      <c r="B25" s="103">
        <v>71</v>
      </c>
      <c r="C25" s="92"/>
      <c r="D25" s="40">
        <f t="shared" si="1"/>
        <v>0</v>
      </c>
      <c r="E25" s="40"/>
      <c r="F25" s="90">
        <f t="shared" si="0"/>
        <v>0</v>
      </c>
      <c r="G25" s="109"/>
      <c r="H25" s="110"/>
      <c r="I25" s="91">
        <f t="shared" si="2"/>
        <v>0</v>
      </c>
      <c r="J25" s="53">
        <f t="shared" si="3"/>
      </c>
      <c r="K25" s="40" t="e">
        <f t="shared" si="4"/>
        <v>#DIV/0!</v>
      </c>
      <c r="L25" s="91" t="e">
        <f t="shared" si="5"/>
        <v>#VALUE!</v>
      </c>
    </row>
    <row r="26" spans="1:12" s="3" customFormat="1" ht="15" hidden="1">
      <c r="A26" s="112" t="s">
        <v>18</v>
      </c>
      <c r="B26" s="103">
        <v>523.9</v>
      </c>
      <c r="C26" s="92"/>
      <c r="D26" s="40">
        <f t="shared" si="1"/>
        <v>0</v>
      </c>
      <c r="E26" s="40"/>
      <c r="F26" s="90">
        <f t="shared" si="0"/>
        <v>0</v>
      </c>
      <c r="G26" s="109"/>
      <c r="H26" s="110"/>
      <c r="I26" s="91">
        <f t="shared" si="2"/>
        <v>0</v>
      </c>
      <c r="J26" s="53">
        <f t="shared" si="3"/>
      </c>
      <c r="K26" s="40" t="e">
        <f t="shared" si="4"/>
        <v>#DIV/0!</v>
      </c>
      <c r="L26" s="91" t="e">
        <f t="shared" si="5"/>
        <v>#VALUE!</v>
      </c>
    </row>
    <row r="27" spans="1:12" s="3" customFormat="1" ht="15" hidden="1">
      <c r="A27" s="112" t="s">
        <v>19</v>
      </c>
      <c r="B27" s="103">
        <v>53.1</v>
      </c>
      <c r="C27" s="92"/>
      <c r="D27" s="40">
        <f t="shared" si="1"/>
        <v>0</v>
      </c>
      <c r="E27" s="40"/>
      <c r="F27" s="90">
        <f t="shared" si="0"/>
        <v>0</v>
      </c>
      <c r="G27" s="109"/>
      <c r="H27" s="110"/>
      <c r="I27" s="91">
        <f t="shared" si="2"/>
        <v>0</v>
      </c>
      <c r="J27" s="53">
        <f t="shared" si="3"/>
      </c>
      <c r="K27" s="40" t="e">
        <f t="shared" si="4"/>
        <v>#DIV/0!</v>
      </c>
      <c r="L27" s="91" t="e">
        <f t="shared" si="5"/>
        <v>#VALUE!</v>
      </c>
    </row>
    <row r="28" spans="1:12" s="19" customFormat="1" ht="15.75" hidden="1">
      <c r="A28" s="97" t="s">
        <v>20</v>
      </c>
      <c r="B28" s="99">
        <v>368.1</v>
      </c>
      <c r="C28" s="81">
        <f>SUM(C29:C38)-C32</f>
        <v>0</v>
      </c>
      <c r="D28" s="29">
        <f t="shared" si="1"/>
        <v>0</v>
      </c>
      <c r="E28" s="29">
        <v>0.929</v>
      </c>
      <c r="F28" s="74">
        <f t="shared" si="0"/>
        <v>-0.929</v>
      </c>
      <c r="G28" s="46">
        <f>SUM(G29:G38)-G32</f>
        <v>0</v>
      </c>
      <c r="H28" s="30">
        <v>5.5</v>
      </c>
      <c r="I28" s="32">
        <f t="shared" si="2"/>
        <v>-5.5</v>
      </c>
      <c r="J28" s="31">
        <f t="shared" si="3"/>
      </c>
      <c r="K28" s="37">
        <f t="shared" si="4"/>
        <v>59.20344456404736</v>
      </c>
      <c r="L28" s="91" t="e">
        <f t="shared" si="5"/>
        <v>#VALUE!</v>
      </c>
    </row>
    <row r="29" spans="1:12" s="3" customFormat="1" ht="15.75" hidden="1">
      <c r="A29" s="112" t="s">
        <v>61</v>
      </c>
      <c r="B29" s="103"/>
      <c r="C29" s="80"/>
      <c r="D29" s="33" t="e">
        <f t="shared" si="1"/>
        <v>#DIV/0!</v>
      </c>
      <c r="E29" s="33"/>
      <c r="F29" s="74">
        <f t="shared" si="0"/>
        <v>0</v>
      </c>
      <c r="G29" s="47"/>
      <c r="H29" s="34"/>
      <c r="I29" s="32">
        <f t="shared" si="2"/>
        <v>0</v>
      </c>
      <c r="J29" s="31">
        <f t="shared" si="3"/>
      </c>
      <c r="K29" s="40" t="e">
        <f t="shared" si="4"/>
        <v>#DIV/0!</v>
      </c>
      <c r="L29" s="91" t="e">
        <f t="shared" si="5"/>
        <v>#VALUE!</v>
      </c>
    </row>
    <row r="30" spans="1:12" s="3" customFormat="1" ht="15.75" hidden="1">
      <c r="A30" s="112" t="s">
        <v>21</v>
      </c>
      <c r="B30" s="103"/>
      <c r="C30" s="80"/>
      <c r="D30" s="33" t="e">
        <f t="shared" si="1"/>
        <v>#DIV/0!</v>
      </c>
      <c r="E30" s="33"/>
      <c r="F30" s="74">
        <f t="shared" si="0"/>
        <v>0</v>
      </c>
      <c r="G30" s="47"/>
      <c r="H30" s="34"/>
      <c r="I30" s="32">
        <f t="shared" si="2"/>
        <v>0</v>
      </c>
      <c r="J30" s="31">
        <f t="shared" si="3"/>
      </c>
      <c r="K30" s="40" t="e">
        <f t="shared" si="4"/>
        <v>#DIV/0!</v>
      </c>
      <c r="L30" s="91" t="e">
        <f t="shared" si="5"/>
        <v>#VALUE!</v>
      </c>
    </row>
    <row r="31" spans="1:12" s="3" customFormat="1" ht="15.75" hidden="1">
      <c r="A31" s="112" t="s">
        <v>22</v>
      </c>
      <c r="B31" s="103">
        <v>4.3</v>
      </c>
      <c r="C31" s="80"/>
      <c r="D31" s="33">
        <f t="shared" si="1"/>
        <v>0</v>
      </c>
      <c r="E31" s="33"/>
      <c r="F31" s="74">
        <f t="shared" si="0"/>
        <v>0</v>
      </c>
      <c r="G31" s="47"/>
      <c r="H31" s="34"/>
      <c r="I31" s="32">
        <f t="shared" si="2"/>
        <v>0</v>
      </c>
      <c r="J31" s="31">
        <f t="shared" si="3"/>
      </c>
      <c r="K31" s="40" t="e">
        <f t="shared" si="4"/>
        <v>#DIV/0!</v>
      </c>
      <c r="L31" s="91" t="e">
        <f t="shared" si="5"/>
        <v>#VALUE!</v>
      </c>
    </row>
    <row r="32" spans="1:12" s="3" customFormat="1" ht="15.75" hidden="1">
      <c r="A32" s="112" t="s">
        <v>62</v>
      </c>
      <c r="B32" s="103"/>
      <c r="C32" s="80"/>
      <c r="D32" s="33" t="e">
        <f t="shared" si="1"/>
        <v>#DIV/0!</v>
      </c>
      <c r="E32" s="33"/>
      <c r="F32" s="74">
        <f t="shared" si="0"/>
        <v>0</v>
      </c>
      <c r="G32" s="47"/>
      <c r="H32" s="34"/>
      <c r="I32" s="32">
        <f t="shared" si="2"/>
        <v>0</v>
      </c>
      <c r="J32" s="31">
        <f t="shared" si="3"/>
      </c>
      <c r="K32" s="40" t="e">
        <f t="shared" si="4"/>
        <v>#DIV/0!</v>
      </c>
      <c r="L32" s="91" t="e">
        <f t="shared" si="5"/>
        <v>#VALUE!</v>
      </c>
    </row>
    <row r="33" spans="1:12" s="3" customFormat="1" ht="15.75" hidden="1">
      <c r="A33" s="112" t="s">
        <v>23</v>
      </c>
      <c r="B33" s="103">
        <v>124.7</v>
      </c>
      <c r="C33" s="80"/>
      <c r="D33" s="33">
        <f t="shared" si="1"/>
        <v>0</v>
      </c>
      <c r="E33" s="33"/>
      <c r="F33" s="74">
        <f t="shared" si="0"/>
        <v>0</v>
      </c>
      <c r="G33" s="47"/>
      <c r="H33" s="34"/>
      <c r="I33" s="32">
        <f t="shared" si="2"/>
        <v>0</v>
      </c>
      <c r="J33" s="31">
        <f t="shared" si="3"/>
      </c>
      <c r="K33" s="40" t="e">
        <f t="shared" si="4"/>
        <v>#DIV/0!</v>
      </c>
      <c r="L33" s="91" t="e">
        <f t="shared" si="5"/>
        <v>#VALUE!</v>
      </c>
    </row>
    <row r="34" spans="1:12" s="3" customFormat="1" ht="15.75" hidden="1">
      <c r="A34" s="112" t="s">
        <v>24</v>
      </c>
      <c r="B34" s="103">
        <v>130.3</v>
      </c>
      <c r="C34" s="80"/>
      <c r="D34" s="33">
        <f t="shared" si="1"/>
        <v>0</v>
      </c>
      <c r="E34" s="33">
        <v>0.929</v>
      </c>
      <c r="F34" s="74">
        <f t="shared" si="0"/>
        <v>-0.929</v>
      </c>
      <c r="G34" s="47"/>
      <c r="H34" s="34">
        <v>5.5</v>
      </c>
      <c r="I34" s="32">
        <f t="shared" si="2"/>
        <v>-5.5</v>
      </c>
      <c r="J34" s="31">
        <f t="shared" si="3"/>
      </c>
      <c r="K34" s="40">
        <f t="shared" si="4"/>
        <v>59.20344456404736</v>
      </c>
      <c r="L34" s="91" t="e">
        <f t="shared" si="5"/>
        <v>#VALUE!</v>
      </c>
    </row>
    <row r="35" spans="1:12" s="3" customFormat="1" ht="15.75" hidden="1">
      <c r="A35" s="112" t="s">
        <v>25</v>
      </c>
      <c r="B35" s="103">
        <v>41.6</v>
      </c>
      <c r="C35" s="80"/>
      <c r="D35" s="33">
        <f t="shared" si="1"/>
        <v>0</v>
      </c>
      <c r="E35" s="33"/>
      <c r="F35" s="74">
        <f t="shared" si="0"/>
        <v>0</v>
      </c>
      <c r="G35" s="47"/>
      <c r="H35" s="34"/>
      <c r="I35" s="32">
        <f t="shared" si="2"/>
        <v>0</v>
      </c>
      <c r="J35" s="31">
        <f t="shared" si="3"/>
      </c>
      <c r="K35" s="40" t="e">
        <f t="shared" si="4"/>
        <v>#DIV/0!</v>
      </c>
      <c r="L35" s="91" t="e">
        <f t="shared" si="5"/>
        <v>#VALUE!</v>
      </c>
    </row>
    <row r="36" spans="1:12" s="3" customFormat="1" ht="15.75" hidden="1">
      <c r="A36" s="112" t="s">
        <v>26</v>
      </c>
      <c r="B36" s="103"/>
      <c r="C36" s="80"/>
      <c r="D36" s="33" t="e">
        <f t="shared" si="1"/>
        <v>#DIV/0!</v>
      </c>
      <c r="E36" s="33"/>
      <c r="F36" s="74">
        <f t="shared" si="0"/>
        <v>0</v>
      </c>
      <c r="G36" s="47"/>
      <c r="H36" s="34"/>
      <c r="I36" s="32">
        <f t="shared" si="2"/>
        <v>0</v>
      </c>
      <c r="J36" s="31">
        <f t="shared" si="3"/>
      </c>
      <c r="K36" s="40" t="e">
        <f t="shared" si="4"/>
        <v>#DIV/0!</v>
      </c>
      <c r="L36" s="91" t="e">
        <f t="shared" si="5"/>
        <v>#VALUE!</v>
      </c>
    </row>
    <row r="37" spans="1:12" s="3" customFormat="1" ht="15.75" hidden="1">
      <c r="A37" s="112" t="s">
        <v>27</v>
      </c>
      <c r="B37" s="103">
        <v>23.7</v>
      </c>
      <c r="C37" s="80"/>
      <c r="D37" s="33">
        <f t="shared" si="1"/>
        <v>0</v>
      </c>
      <c r="E37" s="33"/>
      <c r="F37" s="74">
        <f t="shared" si="0"/>
        <v>0</v>
      </c>
      <c r="G37" s="47"/>
      <c r="H37" s="34"/>
      <c r="I37" s="32">
        <f t="shared" si="2"/>
        <v>0</v>
      </c>
      <c r="J37" s="31">
        <f t="shared" si="3"/>
      </c>
      <c r="K37" s="40" t="e">
        <f t="shared" si="4"/>
        <v>#DIV/0!</v>
      </c>
      <c r="L37" s="91" t="e">
        <f t="shared" si="5"/>
        <v>#VALUE!</v>
      </c>
    </row>
    <row r="38" spans="1:12" s="3" customFormat="1" ht="15.75" hidden="1">
      <c r="A38" s="112" t="s">
        <v>28</v>
      </c>
      <c r="B38" s="103">
        <v>43.5</v>
      </c>
      <c r="C38" s="80"/>
      <c r="D38" s="33">
        <f t="shared" si="1"/>
        <v>0</v>
      </c>
      <c r="E38" s="33"/>
      <c r="F38" s="74">
        <f t="shared" si="0"/>
        <v>0</v>
      </c>
      <c r="G38" s="47"/>
      <c r="H38" s="34"/>
      <c r="I38" s="32">
        <f t="shared" si="2"/>
        <v>0</v>
      </c>
      <c r="J38" s="31">
        <f t="shared" si="3"/>
      </c>
      <c r="K38" s="40" t="e">
        <f t="shared" si="4"/>
        <v>#DIV/0!</v>
      </c>
      <c r="L38" s="91" t="e">
        <f t="shared" si="5"/>
        <v>#VALUE!</v>
      </c>
    </row>
    <row r="39" spans="1:14" s="19" customFormat="1" ht="15.75">
      <c r="A39" s="97" t="s">
        <v>94</v>
      </c>
      <c r="B39" s="99">
        <v>7903.5</v>
      </c>
      <c r="C39" s="81">
        <f>SUM(C40:C45)</f>
        <v>2817.678</v>
      </c>
      <c r="D39" s="29">
        <f t="shared" si="1"/>
        <v>35.65101537293604</v>
      </c>
      <c r="E39" s="29">
        <v>3292.7340000000004</v>
      </c>
      <c r="F39" s="74">
        <f t="shared" si="0"/>
        <v>-475.0560000000005</v>
      </c>
      <c r="G39" s="38">
        <f>SUM(G40:G45)</f>
        <v>11510.960500000001</v>
      </c>
      <c r="H39" s="29">
        <v>12669.375399999999</v>
      </c>
      <c r="I39" s="32">
        <f>G39-H39</f>
        <v>-1158.414899999998</v>
      </c>
      <c r="J39" s="31">
        <f t="shared" si="3"/>
        <v>40.85264710871861</v>
      </c>
      <c r="K39" s="37">
        <f t="shared" si="4"/>
        <v>38.47676550854092</v>
      </c>
      <c r="L39" s="32">
        <f>J39-K39</f>
        <v>2.375881600177685</v>
      </c>
      <c r="M39" s="20"/>
      <c r="N39" s="20"/>
    </row>
    <row r="40" spans="1:14" s="156" customFormat="1" ht="15">
      <c r="A40" s="120" t="s">
        <v>63</v>
      </c>
      <c r="B40" s="121">
        <v>144.5</v>
      </c>
      <c r="C40" s="129">
        <v>66.538</v>
      </c>
      <c r="D40" s="130">
        <f t="shared" si="1"/>
        <v>46.047058823529404</v>
      </c>
      <c r="E40" s="130">
        <v>63.562</v>
      </c>
      <c r="F40" s="131">
        <f t="shared" si="0"/>
        <v>2.975999999999999</v>
      </c>
      <c r="G40" s="132">
        <v>345.208</v>
      </c>
      <c r="H40" s="133">
        <v>269.254</v>
      </c>
      <c r="I40" s="134">
        <f t="shared" si="2"/>
        <v>75.95400000000001</v>
      </c>
      <c r="J40" s="135">
        <f aca="true" t="shared" si="6" ref="J40:J45">IF(C40&gt;0,G40/C40*10,"")</f>
        <v>51.88133096876974</v>
      </c>
      <c r="K40" s="123">
        <f t="shared" si="4"/>
        <v>42.36084452975049</v>
      </c>
      <c r="L40" s="134">
        <f aca="true" t="shared" si="7" ref="L40:L102">J40-K40</f>
        <v>9.520486439019251</v>
      </c>
      <c r="M40" s="128"/>
      <c r="N40" s="128"/>
    </row>
    <row r="41" spans="1:12" s="128" customFormat="1" ht="15">
      <c r="A41" s="120" t="s">
        <v>67</v>
      </c>
      <c r="B41" s="121">
        <v>193.1</v>
      </c>
      <c r="C41" s="129">
        <v>87.5</v>
      </c>
      <c r="D41" s="130">
        <f t="shared" si="1"/>
        <v>45.31330916623511</v>
      </c>
      <c r="E41" s="130">
        <v>116.8</v>
      </c>
      <c r="F41" s="131">
        <f t="shared" si="0"/>
        <v>-29.299999999999997</v>
      </c>
      <c r="G41" s="132">
        <v>190.2</v>
      </c>
      <c r="H41" s="133">
        <v>216.7</v>
      </c>
      <c r="I41" s="134">
        <f aca="true" t="shared" si="8" ref="I41:I48">G41-H41</f>
        <v>-26.5</v>
      </c>
      <c r="J41" s="135">
        <f t="shared" si="6"/>
        <v>21.737142857142857</v>
      </c>
      <c r="K41" s="123">
        <f t="shared" si="4"/>
        <v>18.55308219178082</v>
      </c>
      <c r="L41" s="134">
        <f t="shared" si="7"/>
        <v>3.1840606653620362</v>
      </c>
    </row>
    <row r="42" spans="1:12" s="128" customFormat="1" ht="15">
      <c r="A42" s="120" t="s">
        <v>30</v>
      </c>
      <c r="B42" s="121">
        <v>2379.5</v>
      </c>
      <c r="C42" s="129">
        <v>1166.5</v>
      </c>
      <c r="D42" s="130">
        <f t="shared" si="1"/>
        <v>49.022903971422565</v>
      </c>
      <c r="E42" s="130">
        <v>1165.6</v>
      </c>
      <c r="F42" s="131">
        <f t="shared" si="0"/>
        <v>0.900000000000091</v>
      </c>
      <c r="G42" s="132">
        <v>6669.4</v>
      </c>
      <c r="H42" s="133">
        <v>6297.4</v>
      </c>
      <c r="I42" s="134">
        <f t="shared" si="8"/>
        <v>372</v>
      </c>
      <c r="J42" s="135">
        <f t="shared" si="6"/>
        <v>57.17445349335619</v>
      </c>
      <c r="K42" s="123">
        <f t="shared" si="4"/>
        <v>54.02711050102951</v>
      </c>
      <c r="L42" s="134">
        <f t="shared" si="7"/>
        <v>3.147342992326678</v>
      </c>
    </row>
    <row r="43" spans="1:12" s="128" customFormat="1" ht="15">
      <c r="A43" s="120" t="s">
        <v>31</v>
      </c>
      <c r="B43" s="121">
        <v>12.4</v>
      </c>
      <c r="C43" s="122">
        <f>пшеница!C43+ячмень!C43</f>
        <v>0.08</v>
      </c>
      <c r="D43" s="123">
        <f t="shared" si="1"/>
        <v>0.6451612903225806</v>
      </c>
      <c r="E43" s="123">
        <v>2.2</v>
      </c>
      <c r="F43" s="124">
        <f t="shared" si="0"/>
        <v>-2.12</v>
      </c>
      <c r="G43" s="136">
        <f>пшеница!G43+ячмень!G43</f>
        <v>0.22</v>
      </c>
      <c r="H43" s="125">
        <v>3.4</v>
      </c>
      <c r="I43" s="126">
        <f>G43-H43</f>
        <v>-3.1799999999999997</v>
      </c>
      <c r="J43" s="127">
        <f t="shared" si="6"/>
        <v>27.5</v>
      </c>
      <c r="K43" s="123">
        <f t="shared" si="4"/>
        <v>15.454545454545451</v>
      </c>
      <c r="L43" s="126">
        <f t="shared" si="7"/>
        <v>12.045454545454549</v>
      </c>
    </row>
    <row r="44" spans="1:12" s="128" customFormat="1" ht="15">
      <c r="A44" s="120" t="s">
        <v>32</v>
      </c>
      <c r="B44" s="121">
        <v>1920.8</v>
      </c>
      <c r="C44" s="129">
        <v>280.068</v>
      </c>
      <c r="D44" s="130">
        <f t="shared" si="1"/>
        <v>14.580799666805497</v>
      </c>
      <c r="E44" s="130">
        <v>478</v>
      </c>
      <c r="F44" s="131">
        <f t="shared" si="0"/>
        <v>-197.93200000000002</v>
      </c>
      <c r="G44" s="132">
        <v>609.905</v>
      </c>
      <c r="H44" s="133">
        <v>1175.2</v>
      </c>
      <c r="I44" s="134">
        <f t="shared" si="8"/>
        <v>-565.2950000000001</v>
      </c>
      <c r="J44" s="135">
        <f t="shared" si="6"/>
        <v>21.777032720624987</v>
      </c>
      <c r="K44" s="123">
        <f t="shared" si="4"/>
        <v>24.585774058577407</v>
      </c>
      <c r="L44" s="126">
        <f t="shared" si="7"/>
        <v>-2.8087413379524193</v>
      </c>
    </row>
    <row r="45" spans="1:12" s="128" customFormat="1" ht="15">
      <c r="A45" s="120" t="s">
        <v>33</v>
      </c>
      <c r="B45" s="121">
        <v>3253.2</v>
      </c>
      <c r="C45" s="129">
        <v>1216.992</v>
      </c>
      <c r="D45" s="130">
        <f t="shared" si="1"/>
        <v>37.409074142382885</v>
      </c>
      <c r="E45" s="130">
        <v>1466.5720000000001</v>
      </c>
      <c r="F45" s="131">
        <f t="shared" si="0"/>
        <v>-249.58000000000015</v>
      </c>
      <c r="G45" s="132">
        <v>3696.0275</v>
      </c>
      <c r="H45" s="133">
        <v>4707.4214</v>
      </c>
      <c r="I45" s="134">
        <f t="shared" si="8"/>
        <v>-1011.3939</v>
      </c>
      <c r="J45" s="135">
        <f t="shared" si="6"/>
        <v>30.37018731429623</v>
      </c>
      <c r="K45" s="123">
        <f t="shared" si="4"/>
        <v>32.0981267881836</v>
      </c>
      <c r="L45" s="134">
        <f t="shared" si="7"/>
        <v>-1.7279394738873677</v>
      </c>
    </row>
    <row r="46" spans="1:12" s="19" customFormat="1" ht="15.75">
      <c r="A46" s="97" t="s">
        <v>99</v>
      </c>
      <c r="B46" s="99">
        <v>2952.3999999999996</v>
      </c>
      <c r="C46" s="93">
        <f>SUM(C47:C53)</f>
        <v>1497.9109999999998</v>
      </c>
      <c r="D46" s="37">
        <f t="shared" si="1"/>
        <v>50.73536783633654</v>
      </c>
      <c r="E46" s="29">
        <v>1742.6870000000001</v>
      </c>
      <c r="F46" s="74">
        <f t="shared" si="0"/>
        <v>-244.7760000000003</v>
      </c>
      <c r="G46" s="49">
        <f>SUM(G47:G53)</f>
        <v>5608.68</v>
      </c>
      <c r="H46" s="29">
        <v>6373.911</v>
      </c>
      <c r="I46" s="32">
        <f>G46-H46</f>
        <v>-765.2309999999998</v>
      </c>
      <c r="J46" s="31">
        <f t="shared" si="3"/>
        <v>37.44334610000194</v>
      </c>
      <c r="K46" s="37">
        <f t="shared" si="4"/>
        <v>36.575191069882315</v>
      </c>
      <c r="L46" s="32">
        <f t="shared" si="7"/>
        <v>0.8681550301196239</v>
      </c>
    </row>
    <row r="47" spans="1:14" s="128" customFormat="1" ht="15">
      <c r="A47" s="120" t="s">
        <v>64</v>
      </c>
      <c r="B47" s="121">
        <v>133.2</v>
      </c>
      <c r="C47" s="129">
        <v>39.3</v>
      </c>
      <c r="D47" s="130">
        <f aca="true" t="shared" si="9" ref="D47:D53">C47/B47*100</f>
        <v>29.504504504504503</v>
      </c>
      <c r="E47" s="130">
        <v>47.4</v>
      </c>
      <c r="F47" s="131">
        <f t="shared" si="0"/>
        <v>-8.100000000000001</v>
      </c>
      <c r="G47" s="132">
        <v>90.3</v>
      </c>
      <c r="H47" s="133">
        <v>92.4</v>
      </c>
      <c r="I47" s="134">
        <f t="shared" si="8"/>
        <v>-2.1000000000000085</v>
      </c>
      <c r="J47" s="135">
        <f>IF(C47&gt;0,G47/C47*10,"")</f>
        <v>22.977099236641223</v>
      </c>
      <c r="K47" s="123">
        <f t="shared" si="4"/>
        <v>19.49367088607595</v>
      </c>
      <c r="L47" s="134">
        <f t="shared" si="7"/>
        <v>3.483428350565273</v>
      </c>
      <c r="N47" s="128">
        <f>M47*C47/10</f>
        <v>0</v>
      </c>
    </row>
    <row r="48" spans="1:12" s="128" customFormat="1" ht="15">
      <c r="A48" s="120" t="s">
        <v>65</v>
      </c>
      <c r="B48" s="121">
        <v>51.6</v>
      </c>
      <c r="C48" s="129">
        <v>6.1</v>
      </c>
      <c r="D48" s="130">
        <f t="shared" si="9"/>
        <v>11.821705426356587</v>
      </c>
      <c r="E48" s="130">
        <v>10.4</v>
      </c>
      <c r="F48" s="131">
        <f t="shared" si="0"/>
        <v>-4.300000000000001</v>
      </c>
      <c r="G48" s="132">
        <f>20*C48/10</f>
        <v>12.2</v>
      </c>
      <c r="H48" s="133">
        <v>17.5</v>
      </c>
      <c r="I48" s="134">
        <f t="shared" si="8"/>
        <v>-5.300000000000001</v>
      </c>
      <c r="J48" s="135">
        <f t="shared" si="3"/>
        <v>20</v>
      </c>
      <c r="K48" s="123">
        <f t="shared" si="4"/>
        <v>16.826923076923077</v>
      </c>
      <c r="L48" s="134">
        <f t="shared" si="7"/>
        <v>3.1730769230769234</v>
      </c>
    </row>
    <row r="49" spans="1:12" s="128" customFormat="1" ht="15">
      <c r="A49" s="120" t="s">
        <v>66</v>
      </c>
      <c r="B49" s="121">
        <v>203.5</v>
      </c>
      <c r="C49" s="129">
        <v>7.4</v>
      </c>
      <c r="D49" s="130">
        <f t="shared" si="9"/>
        <v>3.6363636363636367</v>
      </c>
      <c r="E49" s="130">
        <v>34.42</v>
      </c>
      <c r="F49" s="131">
        <f t="shared" si="0"/>
        <v>-27.020000000000003</v>
      </c>
      <c r="G49" s="132">
        <v>16.7</v>
      </c>
      <c r="H49" s="133">
        <v>91.336</v>
      </c>
      <c r="I49" s="134">
        <f>G49-H49</f>
        <v>-74.636</v>
      </c>
      <c r="J49" s="135">
        <f t="shared" si="3"/>
        <v>22.567567567567565</v>
      </c>
      <c r="K49" s="123">
        <f t="shared" si="4"/>
        <v>26.535735037768738</v>
      </c>
      <c r="L49" s="126">
        <f t="shared" si="7"/>
        <v>-3.9681674702011733</v>
      </c>
    </row>
    <row r="50" spans="1:12" s="128" customFormat="1" ht="15">
      <c r="A50" s="120" t="s">
        <v>29</v>
      </c>
      <c r="B50" s="121">
        <v>87.6</v>
      </c>
      <c r="C50" s="129">
        <v>2.011</v>
      </c>
      <c r="D50" s="130">
        <f t="shared" si="9"/>
        <v>2.2956621004566213</v>
      </c>
      <c r="E50" s="130">
        <v>4.067</v>
      </c>
      <c r="F50" s="131">
        <f t="shared" si="0"/>
        <v>-2.056</v>
      </c>
      <c r="G50" s="132">
        <v>8.45</v>
      </c>
      <c r="H50" s="133">
        <v>12.575</v>
      </c>
      <c r="I50" s="134">
        <f>G50-H50</f>
        <v>-4.125</v>
      </c>
      <c r="J50" s="135">
        <f t="shared" si="3"/>
        <v>42.018896071606164</v>
      </c>
      <c r="K50" s="123">
        <f t="shared" si="4"/>
        <v>30.91959675436439</v>
      </c>
      <c r="L50" s="134">
        <f t="shared" si="7"/>
        <v>11.099299317241773</v>
      </c>
    </row>
    <row r="51" spans="1:12" s="128" customFormat="1" ht="15">
      <c r="A51" s="120" t="s">
        <v>68</v>
      </c>
      <c r="B51" s="121">
        <v>126.7</v>
      </c>
      <c r="C51" s="129">
        <v>17.69</v>
      </c>
      <c r="D51" s="130">
        <f t="shared" si="9"/>
        <v>13.962115232833467</v>
      </c>
      <c r="E51" s="130">
        <v>19.1</v>
      </c>
      <c r="F51" s="131">
        <f t="shared" si="0"/>
        <v>-1.4100000000000001</v>
      </c>
      <c r="G51" s="132">
        <v>45.2</v>
      </c>
      <c r="H51" s="133">
        <v>29.9</v>
      </c>
      <c r="I51" s="134">
        <f>G51-H51</f>
        <v>15.300000000000004</v>
      </c>
      <c r="J51" s="135">
        <f>IF(C51&gt;0,G51/C51*10,"")</f>
        <v>25.551158846806103</v>
      </c>
      <c r="K51" s="123">
        <f t="shared" si="4"/>
        <v>15.654450261780102</v>
      </c>
      <c r="L51" s="134">
        <f t="shared" si="7"/>
        <v>9.896708585026001</v>
      </c>
    </row>
    <row r="52" spans="1:12" s="128" customFormat="1" ht="15">
      <c r="A52" s="120" t="s">
        <v>69</v>
      </c>
      <c r="B52" s="121">
        <v>116.6</v>
      </c>
      <c r="C52" s="129">
        <v>41.81</v>
      </c>
      <c r="D52" s="130">
        <f>C52/B52*100</f>
        <v>35.85763293310463</v>
      </c>
      <c r="E52" s="130">
        <v>62.6</v>
      </c>
      <c r="F52" s="131">
        <f t="shared" si="0"/>
        <v>-20.79</v>
      </c>
      <c r="G52" s="132">
        <v>89.53</v>
      </c>
      <c r="H52" s="133">
        <v>81.7</v>
      </c>
      <c r="I52" s="134">
        <f>G52-H52</f>
        <v>7.829999999999998</v>
      </c>
      <c r="J52" s="135">
        <f>IF(C52&gt;0,G52/C52*10,"")</f>
        <v>21.41353743123655</v>
      </c>
      <c r="K52" s="123">
        <f t="shared" si="4"/>
        <v>13.05111821086262</v>
      </c>
      <c r="L52" s="134">
        <f t="shared" si="7"/>
        <v>8.362419220373928</v>
      </c>
    </row>
    <row r="53" spans="1:16" s="128" customFormat="1" ht="15">
      <c r="A53" s="120" t="s">
        <v>96</v>
      </c>
      <c r="B53" s="121">
        <v>2233.2</v>
      </c>
      <c r="C53" s="129">
        <v>1383.6</v>
      </c>
      <c r="D53" s="130">
        <f t="shared" si="9"/>
        <v>61.955937667920466</v>
      </c>
      <c r="E53" s="130">
        <v>1564.7</v>
      </c>
      <c r="F53" s="131">
        <f t="shared" si="0"/>
        <v>-181.10000000000014</v>
      </c>
      <c r="G53" s="132">
        <v>5346.3</v>
      </c>
      <c r="H53" s="133">
        <v>6048.5</v>
      </c>
      <c r="I53" s="134">
        <f>G53-H53</f>
        <v>-702.1999999999998</v>
      </c>
      <c r="J53" s="135">
        <f>IF(C53&gt;0,G53/C53*10,"")</f>
        <v>38.64050303555941</v>
      </c>
      <c r="K53" s="123">
        <f t="shared" si="4"/>
        <v>38.65597239087365</v>
      </c>
      <c r="L53" s="134">
        <f t="shared" si="7"/>
        <v>-0.015469355314237987</v>
      </c>
      <c r="P53" s="128" t="s">
        <v>108</v>
      </c>
    </row>
    <row r="54" spans="1:12" s="19" customFormat="1" ht="15.75">
      <c r="A54" s="113" t="s">
        <v>34</v>
      </c>
      <c r="B54" s="99">
        <v>12982.000000000002</v>
      </c>
      <c r="C54" s="79">
        <f>SUM(C55:C69)-C66</f>
        <v>262.58</v>
      </c>
      <c r="D54" s="29">
        <f>C54/B54*100</f>
        <v>2.0226467416422733</v>
      </c>
      <c r="E54" s="29">
        <v>437.998</v>
      </c>
      <c r="F54" s="74">
        <f t="shared" si="0"/>
        <v>-175.418</v>
      </c>
      <c r="G54" s="50">
        <f>SUM(G55:G69)-G66</f>
        <v>326.459</v>
      </c>
      <c r="H54" s="30">
        <v>792.78912</v>
      </c>
      <c r="I54" s="32">
        <f aca="true" t="shared" si="10" ref="I54:I106">G54-H54</f>
        <v>-466.33012</v>
      </c>
      <c r="J54" s="38">
        <f t="shared" si="3"/>
        <v>12.432744306497067</v>
      </c>
      <c r="K54" s="37">
        <f t="shared" si="4"/>
        <v>18.10029086890808</v>
      </c>
      <c r="L54" s="39">
        <f t="shared" si="7"/>
        <v>-5.667546562411012</v>
      </c>
    </row>
    <row r="55" spans="1:14" s="23" customFormat="1" ht="15" hidden="1">
      <c r="A55" s="114" t="s">
        <v>70</v>
      </c>
      <c r="B55" s="103">
        <v>1784.5</v>
      </c>
      <c r="C55" s="92"/>
      <c r="D55" s="33">
        <f t="shared" si="1"/>
        <v>0</v>
      </c>
      <c r="E55" s="33"/>
      <c r="F55" s="75">
        <f t="shared" si="0"/>
        <v>0</v>
      </c>
      <c r="G55" s="48"/>
      <c r="H55" s="34"/>
      <c r="I55" s="36">
        <f t="shared" si="10"/>
        <v>0</v>
      </c>
      <c r="J55" s="35">
        <f t="shared" si="3"/>
      </c>
      <c r="K55" s="40" t="e">
        <f t="shared" si="4"/>
        <v>#DIV/0!</v>
      </c>
      <c r="L55" s="41" t="e">
        <f t="shared" si="7"/>
        <v>#VALUE!</v>
      </c>
      <c r="M55" s="3"/>
      <c r="N55" s="3"/>
    </row>
    <row r="56" spans="1:12" s="3" customFormat="1" ht="15" hidden="1">
      <c r="A56" s="114" t="s">
        <v>71</v>
      </c>
      <c r="B56" s="103">
        <v>136.7</v>
      </c>
      <c r="C56" s="92"/>
      <c r="D56" s="33">
        <f t="shared" si="1"/>
        <v>0</v>
      </c>
      <c r="E56" s="33"/>
      <c r="F56" s="75">
        <f t="shared" si="0"/>
        <v>0</v>
      </c>
      <c r="G56" s="48"/>
      <c r="H56" s="34"/>
      <c r="I56" s="36">
        <f t="shared" si="10"/>
        <v>0</v>
      </c>
      <c r="J56" s="35">
        <f t="shared" si="3"/>
      </c>
      <c r="K56" s="40" t="e">
        <f t="shared" si="4"/>
        <v>#DIV/0!</v>
      </c>
      <c r="L56" s="41" t="e">
        <f t="shared" si="7"/>
        <v>#VALUE!</v>
      </c>
    </row>
    <row r="57" spans="1:12" s="128" customFormat="1" ht="15">
      <c r="A57" s="157" t="s">
        <v>72</v>
      </c>
      <c r="B57" s="121">
        <v>453.9</v>
      </c>
      <c r="C57" s="122">
        <v>1.08</v>
      </c>
      <c r="D57" s="130">
        <f t="shared" si="1"/>
        <v>0.23793787177792466</v>
      </c>
      <c r="E57" s="130">
        <v>0.145</v>
      </c>
      <c r="F57" s="131">
        <f t="shared" si="0"/>
        <v>0.935</v>
      </c>
      <c r="G57" s="132">
        <v>2.659</v>
      </c>
      <c r="H57" s="133">
        <v>0.233</v>
      </c>
      <c r="I57" s="134">
        <f t="shared" si="10"/>
        <v>2.4259999999999997</v>
      </c>
      <c r="J57" s="135">
        <f t="shared" si="3"/>
        <v>24.620370370370367</v>
      </c>
      <c r="K57" s="123">
        <f t="shared" si="4"/>
        <v>16.06896551724138</v>
      </c>
      <c r="L57" s="158">
        <f t="shared" si="7"/>
        <v>8.551404853128986</v>
      </c>
    </row>
    <row r="58" spans="1:12" s="3" customFormat="1" ht="15" hidden="1">
      <c r="A58" s="114" t="s">
        <v>73</v>
      </c>
      <c r="B58" s="103">
        <v>1610</v>
      </c>
      <c r="C58" s="92"/>
      <c r="D58" s="33">
        <f t="shared" si="1"/>
        <v>0</v>
      </c>
      <c r="E58" s="33"/>
      <c r="F58" s="75">
        <f t="shared" si="0"/>
        <v>0</v>
      </c>
      <c r="G58" s="51"/>
      <c r="H58" s="34"/>
      <c r="I58" s="36">
        <f t="shared" si="10"/>
        <v>0</v>
      </c>
      <c r="J58" s="35">
        <f t="shared" si="3"/>
      </c>
      <c r="K58" s="40" t="e">
        <f t="shared" si="4"/>
        <v>#DIV/0!</v>
      </c>
      <c r="L58" s="41" t="e">
        <f t="shared" si="7"/>
        <v>#VALUE!</v>
      </c>
    </row>
    <row r="59" spans="1:12" s="3" customFormat="1" ht="15" hidden="1">
      <c r="A59" s="114" t="s">
        <v>74</v>
      </c>
      <c r="B59" s="103">
        <v>421</v>
      </c>
      <c r="C59" s="92"/>
      <c r="D59" s="33">
        <f t="shared" si="1"/>
        <v>0</v>
      </c>
      <c r="E59" s="33"/>
      <c r="F59" s="75">
        <f t="shared" si="0"/>
        <v>0</v>
      </c>
      <c r="G59" s="48"/>
      <c r="H59" s="34"/>
      <c r="I59" s="36">
        <f t="shared" si="10"/>
        <v>0</v>
      </c>
      <c r="J59" s="35">
        <f t="shared" si="3"/>
      </c>
      <c r="K59" s="40" t="e">
        <f t="shared" si="4"/>
        <v>#DIV/0!</v>
      </c>
      <c r="L59" s="41" t="e">
        <f t="shared" si="7"/>
        <v>#VALUE!</v>
      </c>
    </row>
    <row r="60" spans="1:12" s="3" customFormat="1" ht="15" hidden="1">
      <c r="A60" s="114" t="s">
        <v>35</v>
      </c>
      <c r="B60" s="103">
        <v>284.4</v>
      </c>
      <c r="C60" s="92"/>
      <c r="D60" s="33">
        <f t="shared" si="1"/>
        <v>0</v>
      </c>
      <c r="E60" s="33">
        <v>0.015</v>
      </c>
      <c r="F60" s="75">
        <f t="shared" si="0"/>
        <v>-0.015</v>
      </c>
      <c r="G60" s="48"/>
      <c r="H60" s="34">
        <v>0.047</v>
      </c>
      <c r="I60" s="36">
        <f t="shared" si="10"/>
        <v>-0.047</v>
      </c>
      <c r="J60" s="35">
        <f t="shared" si="3"/>
      </c>
      <c r="K60" s="40">
        <f t="shared" si="4"/>
        <v>31.333333333333332</v>
      </c>
      <c r="L60" s="41" t="e">
        <f t="shared" si="7"/>
        <v>#VALUE!</v>
      </c>
    </row>
    <row r="61" spans="1:12" s="3" customFormat="1" ht="15" hidden="1">
      <c r="A61" s="114" t="s">
        <v>36</v>
      </c>
      <c r="B61" s="103">
        <v>332.1</v>
      </c>
      <c r="C61" s="92"/>
      <c r="D61" s="33">
        <f t="shared" si="1"/>
        <v>0</v>
      </c>
      <c r="E61" s="33"/>
      <c r="F61" s="75">
        <f t="shared" si="0"/>
        <v>0</v>
      </c>
      <c r="G61" s="48"/>
      <c r="H61" s="34"/>
      <c r="I61" s="36">
        <f t="shared" si="10"/>
        <v>0</v>
      </c>
      <c r="J61" s="35">
        <f t="shared" si="3"/>
      </c>
      <c r="K61" s="40" t="e">
        <f t="shared" si="4"/>
        <v>#DIV/0!</v>
      </c>
      <c r="L61" s="41" t="e">
        <f t="shared" si="7"/>
        <v>#VALUE!</v>
      </c>
    </row>
    <row r="62" spans="1:12" s="3" customFormat="1" ht="15" hidden="1">
      <c r="A62" s="114" t="s">
        <v>75</v>
      </c>
      <c r="B62" s="103">
        <v>576.7</v>
      </c>
      <c r="C62" s="92"/>
      <c r="D62" s="33">
        <f t="shared" si="1"/>
        <v>0</v>
      </c>
      <c r="E62" s="33"/>
      <c r="F62" s="75">
        <f t="shared" si="0"/>
        <v>0</v>
      </c>
      <c r="G62" s="48"/>
      <c r="H62" s="34"/>
      <c r="I62" s="36">
        <f t="shared" si="10"/>
        <v>0</v>
      </c>
      <c r="J62" s="35">
        <f t="shared" si="3"/>
      </c>
      <c r="K62" s="40" t="e">
        <f t="shared" si="4"/>
        <v>#DIV/0!</v>
      </c>
      <c r="L62" s="41" t="e">
        <f t="shared" si="7"/>
        <v>#VALUE!</v>
      </c>
    </row>
    <row r="63" spans="1:12" s="3" customFormat="1" ht="15">
      <c r="A63" s="114" t="s">
        <v>37</v>
      </c>
      <c r="B63" s="103">
        <v>2668.3</v>
      </c>
      <c r="C63" s="92">
        <v>8.9</v>
      </c>
      <c r="D63" s="33">
        <f t="shared" si="1"/>
        <v>0.33354570325675525</v>
      </c>
      <c r="E63" s="33">
        <v>81.6</v>
      </c>
      <c r="F63" s="75">
        <f t="shared" si="0"/>
        <v>-72.69999999999999</v>
      </c>
      <c r="G63" s="48">
        <v>10.8</v>
      </c>
      <c r="H63" s="34">
        <v>113.9</v>
      </c>
      <c r="I63" s="36">
        <f t="shared" si="10"/>
        <v>-103.10000000000001</v>
      </c>
      <c r="J63" s="35">
        <f t="shared" si="3"/>
        <v>12.134831460674159</v>
      </c>
      <c r="K63" s="40">
        <f t="shared" si="4"/>
        <v>13.958333333333336</v>
      </c>
      <c r="L63" s="41">
        <f t="shared" si="7"/>
        <v>-1.8235018726591772</v>
      </c>
    </row>
    <row r="64" spans="1:12" s="3" customFormat="1" ht="15" hidden="1">
      <c r="A64" s="114" t="s">
        <v>38</v>
      </c>
      <c r="B64" s="103">
        <v>698</v>
      </c>
      <c r="C64" s="92"/>
      <c r="D64" s="33">
        <f t="shared" si="1"/>
        <v>0</v>
      </c>
      <c r="E64" s="33"/>
      <c r="F64" s="75">
        <f t="shared" si="0"/>
        <v>0</v>
      </c>
      <c r="G64" s="48"/>
      <c r="H64" s="34"/>
      <c r="I64" s="36">
        <f t="shared" si="10"/>
        <v>0</v>
      </c>
      <c r="J64" s="35">
        <f t="shared" si="3"/>
      </c>
      <c r="K64" s="40" t="e">
        <f t="shared" si="4"/>
        <v>#DIV/0!</v>
      </c>
      <c r="L64" s="41" t="e">
        <f t="shared" si="7"/>
        <v>#VALUE!</v>
      </c>
    </row>
    <row r="65" spans="1:12" s="3" customFormat="1" ht="15" hidden="1">
      <c r="A65" s="114" t="s">
        <v>95</v>
      </c>
      <c r="B65" s="103">
        <v>255.7</v>
      </c>
      <c r="C65" s="92"/>
      <c r="D65" s="33">
        <f t="shared" si="1"/>
        <v>0</v>
      </c>
      <c r="E65" s="33"/>
      <c r="F65" s="75">
        <f t="shared" si="0"/>
        <v>0</v>
      </c>
      <c r="G65" s="48"/>
      <c r="H65" s="34"/>
      <c r="I65" s="36">
        <f t="shared" si="10"/>
        <v>0</v>
      </c>
      <c r="J65" s="35">
        <f t="shared" si="3"/>
      </c>
      <c r="K65" s="40" t="e">
        <f t="shared" si="4"/>
        <v>#DIV/0!</v>
      </c>
      <c r="L65" s="41" t="e">
        <f t="shared" si="7"/>
        <v>#VALUE!</v>
      </c>
    </row>
    <row r="66" spans="1:12" s="3" customFormat="1" ht="15" hidden="1">
      <c r="A66" s="114"/>
      <c r="B66" s="103"/>
      <c r="C66" s="92"/>
      <c r="D66" s="33" t="e">
        <f t="shared" si="1"/>
        <v>#DIV/0!</v>
      </c>
      <c r="E66" s="33"/>
      <c r="F66" s="75">
        <f t="shared" si="0"/>
        <v>0</v>
      </c>
      <c r="G66" s="48"/>
      <c r="H66" s="34"/>
      <c r="I66" s="36">
        <f t="shared" si="10"/>
        <v>0</v>
      </c>
      <c r="J66" s="35">
        <f t="shared" si="3"/>
      </c>
      <c r="K66" s="40" t="e">
        <f t="shared" si="4"/>
        <v>#DIV/0!</v>
      </c>
      <c r="L66" s="41" t="e">
        <f t="shared" si="7"/>
        <v>#VALUE!</v>
      </c>
    </row>
    <row r="67" spans="1:12" s="3" customFormat="1" ht="15">
      <c r="A67" s="112" t="s">
        <v>39</v>
      </c>
      <c r="B67" s="103">
        <v>1101</v>
      </c>
      <c r="C67" s="92">
        <v>41</v>
      </c>
      <c r="D67" s="33">
        <f t="shared" si="1"/>
        <v>3.7238873751135335</v>
      </c>
      <c r="E67" s="33">
        <v>76.4</v>
      </c>
      <c r="F67" s="75">
        <f t="shared" si="0"/>
        <v>-35.400000000000006</v>
      </c>
      <c r="G67" s="48">
        <v>58.6</v>
      </c>
      <c r="H67" s="34">
        <v>172.7</v>
      </c>
      <c r="I67" s="36">
        <f t="shared" si="10"/>
        <v>-114.1</v>
      </c>
      <c r="J67" s="35">
        <f t="shared" si="3"/>
        <v>14.292682926829269</v>
      </c>
      <c r="K67" s="40">
        <f t="shared" si="4"/>
        <v>22.604712041884817</v>
      </c>
      <c r="L67" s="41">
        <f t="shared" si="7"/>
        <v>-8.312029115055548</v>
      </c>
    </row>
    <row r="68" spans="1:12" s="128" customFormat="1" ht="15">
      <c r="A68" s="120" t="s">
        <v>40</v>
      </c>
      <c r="B68" s="121">
        <v>2090.3</v>
      </c>
      <c r="C68" s="129">
        <v>211.6</v>
      </c>
      <c r="D68" s="130">
        <f t="shared" si="1"/>
        <v>10.122948859015452</v>
      </c>
      <c r="E68" s="130">
        <v>277.2</v>
      </c>
      <c r="F68" s="131">
        <f t="shared" si="0"/>
        <v>-65.6</v>
      </c>
      <c r="G68" s="132">
        <v>254.4</v>
      </c>
      <c r="H68" s="133">
        <v>500</v>
      </c>
      <c r="I68" s="134">
        <f t="shared" si="10"/>
        <v>-245.6</v>
      </c>
      <c r="J68" s="135">
        <f t="shared" si="3"/>
        <v>12.022684310018905</v>
      </c>
      <c r="K68" s="123">
        <f t="shared" si="4"/>
        <v>18.03751803751804</v>
      </c>
      <c r="L68" s="144">
        <f t="shared" si="7"/>
        <v>-6.014833727499136</v>
      </c>
    </row>
    <row r="69" spans="1:12" s="3" customFormat="1" ht="15" hidden="1">
      <c r="A69" s="114" t="s">
        <v>41</v>
      </c>
      <c r="B69" s="103">
        <v>569.4</v>
      </c>
      <c r="C69" s="92"/>
      <c r="D69" s="33">
        <f t="shared" si="1"/>
        <v>0</v>
      </c>
      <c r="E69" s="33">
        <v>2.638</v>
      </c>
      <c r="F69" s="75">
        <f t="shared" si="0"/>
        <v>-2.638</v>
      </c>
      <c r="G69" s="48"/>
      <c r="H69" s="34">
        <v>5.90912</v>
      </c>
      <c r="I69" s="36">
        <f t="shared" si="10"/>
        <v>-5.90912</v>
      </c>
      <c r="J69" s="35">
        <f t="shared" si="3"/>
      </c>
      <c r="K69" s="40">
        <f t="shared" si="4"/>
        <v>22.4</v>
      </c>
      <c r="L69" s="41" t="e">
        <f t="shared" si="7"/>
        <v>#VALUE!</v>
      </c>
    </row>
    <row r="70" spans="1:12" s="19" customFormat="1" ht="15.75" hidden="1">
      <c r="A70" s="113" t="s">
        <v>76</v>
      </c>
      <c r="B70" s="99">
        <v>3511.8999999999996</v>
      </c>
      <c r="C70" s="79">
        <f>SUM(C71:C76)-C74-C75</f>
        <v>0</v>
      </c>
      <c r="D70" s="29">
        <f t="shared" si="1"/>
        <v>0</v>
      </c>
      <c r="E70" s="29">
        <v>0</v>
      </c>
      <c r="F70" s="75">
        <f t="shared" si="0"/>
        <v>0</v>
      </c>
      <c r="G70" s="50">
        <f>SUM(G71:G76)-G74-G75</f>
        <v>0</v>
      </c>
      <c r="H70" s="30">
        <v>0</v>
      </c>
      <c r="I70" s="36">
        <f t="shared" si="10"/>
        <v>0</v>
      </c>
      <c r="J70" s="38">
        <f t="shared" si="3"/>
      </c>
      <c r="K70" s="37" t="e">
        <f t="shared" si="4"/>
        <v>#DIV/0!</v>
      </c>
      <c r="L70" s="39" t="e">
        <f t="shared" si="7"/>
        <v>#VALUE!</v>
      </c>
    </row>
    <row r="71" spans="1:12" s="3" customFormat="1" ht="15" hidden="1">
      <c r="A71" s="114" t="s">
        <v>77</v>
      </c>
      <c r="B71" s="103">
        <v>1105.3</v>
      </c>
      <c r="C71" s="92"/>
      <c r="D71" s="33">
        <f t="shared" si="1"/>
        <v>0</v>
      </c>
      <c r="E71" s="33"/>
      <c r="F71" s="75">
        <f t="shared" si="0"/>
        <v>0</v>
      </c>
      <c r="G71" s="48"/>
      <c r="H71" s="34"/>
      <c r="I71" s="36">
        <f t="shared" si="10"/>
        <v>0</v>
      </c>
      <c r="J71" s="35">
        <f t="shared" si="3"/>
      </c>
      <c r="K71" s="40" t="e">
        <f t="shared" si="4"/>
        <v>#DIV/0!</v>
      </c>
      <c r="L71" s="41" t="e">
        <f t="shared" si="7"/>
        <v>#VALUE!</v>
      </c>
    </row>
    <row r="72" spans="1:12" s="3" customFormat="1" ht="15" hidden="1">
      <c r="A72" s="114" t="s">
        <v>42</v>
      </c>
      <c r="B72" s="103">
        <v>393</v>
      </c>
      <c r="C72" s="92"/>
      <c r="D72" s="33">
        <f t="shared" si="1"/>
        <v>0</v>
      </c>
      <c r="E72" s="33"/>
      <c r="F72" s="75">
        <f t="shared" si="0"/>
        <v>0</v>
      </c>
      <c r="G72" s="48"/>
      <c r="H72" s="34"/>
      <c r="I72" s="36">
        <f t="shared" si="10"/>
        <v>0</v>
      </c>
      <c r="J72" s="35">
        <f t="shared" si="3"/>
      </c>
      <c r="K72" s="40" t="e">
        <f t="shared" si="4"/>
        <v>#DIV/0!</v>
      </c>
      <c r="L72" s="41" t="e">
        <f t="shared" si="7"/>
        <v>#VALUE!</v>
      </c>
    </row>
    <row r="73" spans="1:12" s="3" customFormat="1" ht="15" hidden="1">
      <c r="A73" s="114" t="s">
        <v>43</v>
      </c>
      <c r="B73" s="103">
        <v>690.3</v>
      </c>
      <c r="C73" s="92"/>
      <c r="D73" s="33">
        <f t="shared" si="1"/>
        <v>0</v>
      </c>
      <c r="E73" s="33"/>
      <c r="F73" s="75">
        <f aca="true" t="shared" si="11" ref="F73:F106">C73-E73</f>
        <v>0</v>
      </c>
      <c r="G73" s="48"/>
      <c r="H73" s="34"/>
      <c r="I73" s="36">
        <f t="shared" si="10"/>
        <v>0</v>
      </c>
      <c r="J73" s="35">
        <f t="shared" si="3"/>
      </c>
      <c r="K73" s="40" t="e">
        <f t="shared" si="4"/>
        <v>#DIV/0!</v>
      </c>
      <c r="L73" s="41" t="e">
        <f t="shared" si="7"/>
        <v>#VALUE!</v>
      </c>
    </row>
    <row r="74" spans="1:12" s="3" customFormat="1" ht="15" hidden="1">
      <c r="A74" s="114" t="s">
        <v>78</v>
      </c>
      <c r="B74" s="103"/>
      <c r="C74" s="92"/>
      <c r="D74" s="33" t="e">
        <f t="shared" si="1"/>
        <v>#DIV/0!</v>
      </c>
      <c r="E74" s="33"/>
      <c r="F74" s="75">
        <f t="shared" si="11"/>
        <v>0</v>
      </c>
      <c r="G74" s="48"/>
      <c r="H74" s="34"/>
      <c r="I74" s="36">
        <f t="shared" si="10"/>
        <v>0</v>
      </c>
      <c r="J74" s="35">
        <f aca="true" t="shared" si="12" ref="J74:J104">IF(C74&gt;0,G74/C74*10,"")</f>
      </c>
      <c r="K74" s="40" t="e">
        <f aca="true" t="shared" si="13" ref="K74:K104">H74/E74*10</f>
        <v>#DIV/0!</v>
      </c>
      <c r="L74" s="41" t="e">
        <f t="shared" si="7"/>
        <v>#VALUE!</v>
      </c>
    </row>
    <row r="75" spans="1:12" s="3" customFormat="1" ht="15" hidden="1">
      <c r="A75" s="114" t="s">
        <v>79</v>
      </c>
      <c r="B75" s="103"/>
      <c r="C75" s="92"/>
      <c r="D75" s="33" t="e">
        <f aca="true" t="shared" si="14" ref="D75:D104">C75/B75*100</f>
        <v>#DIV/0!</v>
      </c>
      <c r="E75" s="33"/>
      <c r="F75" s="75">
        <f t="shared" si="11"/>
        <v>0</v>
      </c>
      <c r="G75" s="48"/>
      <c r="H75" s="34"/>
      <c r="I75" s="36">
        <f t="shared" si="10"/>
        <v>0</v>
      </c>
      <c r="J75" s="35">
        <f t="shared" si="12"/>
      </c>
      <c r="K75" s="40" t="e">
        <f t="shared" si="13"/>
        <v>#DIV/0!</v>
      </c>
      <c r="L75" s="41" t="e">
        <f t="shared" si="7"/>
        <v>#VALUE!</v>
      </c>
    </row>
    <row r="76" spans="1:12" s="3" customFormat="1" ht="15" hidden="1">
      <c r="A76" s="114" t="s">
        <v>44</v>
      </c>
      <c r="B76" s="103">
        <v>1323.3</v>
      </c>
      <c r="C76" s="92"/>
      <c r="D76" s="33">
        <f t="shared" si="14"/>
        <v>0</v>
      </c>
      <c r="E76" s="33"/>
      <c r="F76" s="75">
        <f t="shared" si="11"/>
        <v>0</v>
      </c>
      <c r="G76" s="48"/>
      <c r="H76" s="34"/>
      <c r="I76" s="36">
        <f t="shared" si="10"/>
        <v>0</v>
      </c>
      <c r="J76" s="35">
        <f t="shared" si="12"/>
      </c>
      <c r="K76" s="40" t="e">
        <f t="shared" si="13"/>
        <v>#DIV/0!</v>
      </c>
      <c r="L76" s="41" t="e">
        <f t="shared" si="7"/>
        <v>#VALUE!</v>
      </c>
    </row>
    <row r="77" spans="1:12" s="19" customFormat="1" ht="15.75" hidden="1">
      <c r="A77" s="113" t="s">
        <v>45</v>
      </c>
      <c r="B77" s="99">
        <v>9964.399999999998</v>
      </c>
      <c r="C77" s="79">
        <f>SUM(C78:C93)-C84-C85-C93</f>
        <v>0</v>
      </c>
      <c r="D77" s="29">
        <f t="shared" si="14"/>
        <v>0</v>
      </c>
      <c r="E77" s="29">
        <v>0</v>
      </c>
      <c r="F77" s="75">
        <f t="shared" si="11"/>
        <v>0</v>
      </c>
      <c r="G77" s="50">
        <f>SUM(G78:G93)-G84-G85-G93</f>
        <v>0</v>
      </c>
      <c r="H77" s="30">
        <v>0</v>
      </c>
      <c r="I77" s="36">
        <f t="shared" si="10"/>
        <v>0</v>
      </c>
      <c r="J77" s="38">
        <f t="shared" si="12"/>
      </c>
      <c r="K77" s="37" t="e">
        <f t="shared" si="13"/>
        <v>#DIV/0!</v>
      </c>
      <c r="L77" s="39" t="e">
        <f t="shared" si="7"/>
        <v>#VALUE!</v>
      </c>
    </row>
    <row r="78" spans="1:12" s="3" customFormat="1" ht="15" hidden="1">
      <c r="A78" s="114" t="s">
        <v>80</v>
      </c>
      <c r="B78" s="103">
        <v>6.6</v>
      </c>
      <c r="C78" s="92"/>
      <c r="D78" s="33">
        <f t="shared" si="14"/>
        <v>0</v>
      </c>
      <c r="E78" s="33"/>
      <c r="F78" s="75">
        <f t="shared" si="11"/>
        <v>0</v>
      </c>
      <c r="G78" s="48"/>
      <c r="H78" s="34"/>
      <c r="I78" s="36">
        <f t="shared" si="10"/>
        <v>0</v>
      </c>
      <c r="J78" s="35">
        <f t="shared" si="12"/>
      </c>
      <c r="K78" s="40" t="e">
        <f t="shared" si="13"/>
        <v>#DIV/0!</v>
      </c>
      <c r="L78" s="41" t="e">
        <f t="shared" si="7"/>
        <v>#VALUE!</v>
      </c>
    </row>
    <row r="79" spans="1:12" s="3" customFormat="1" ht="15" hidden="1">
      <c r="A79" s="114" t="s">
        <v>81</v>
      </c>
      <c r="B79" s="103">
        <v>90.6</v>
      </c>
      <c r="C79" s="92"/>
      <c r="D79" s="33">
        <f t="shared" si="14"/>
        <v>0</v>
      </c>
      <c r="E79" s="33"/>
      <c r="F79" s="75">
        <f t="shared" si="11"/>
        <v>0</v>
      </c>
      <c r="G79" s="48"/>
      <c r="H79" s="34"/>
      <c r="I79" s="36">
        <f t="shared" si="10"/>
        <v>0</v>
      </c>
      <c r="J79" s="35">
        <f t="shared" si="12"/>
      </c>
      <c r="K79" s="40" t="e">
        <f t="shared" si="13"/>
        <v>#DIV/0!</v>
      </c>
      <c r="L79" s="41" t="e">
        <f t="shared" si="7"/>
        <v>#VALUE!</v>
      </c>
    </row>
    <row r="80" spans="1:12" s="3" customFormat="1" ht="15" hidden="1">
      <c r="A80" s="114" t="s">
        <v>82</v>
      </c>
      <c r="B80" s="103">
        <v>4.1</v>
      </c>
      <c r="C80" s="92"/>
      <c r="D80" s="33">
        <f t="shared" si="14"/>
        <v>0</v>
      </c>
      <c r="E80" s="33"/>
      <c r="F80" s="75">
        <f t="shared" si="11"/>
        <v>0</v>
      </c>
      <c r="G80" s="48"/>
      <c r="H80" s="34"/>
      <c r="I80" s="36">
        <f t="shared" si="10"/>
        <v>0</v>
      </c>
      <c r="J80" s="35">
        <f t="shared" si="12"/>
      </c>
      <c r="K80" s="40" t="e">
        <f t="shared" si="13"/>
        <v>#DIV/0!</v>
      </c>
      <c r="L80" s="41" t="e">
        <f t="shared" si="7"/>
        <v>#VALUE!</v>
      </c>
    </row>
    <row r="81" spans="1:12" s="3" customFormat="1" ht="15" hidden="1">
      <c r="A81" s="114" t="s">
        <v>83</v>
      </c>
      <c r="B81" s="103">
        <v>104.7</v>
      </c>
      <c r="C81" s="92"/>
      <c r="D81" s="33">
        <f t="shared" si="14"/>
        <v>0</v>
      </c>
      <c r="E81" s="33"/>
      <c r="F81" s="75">
        <f t="shared" si="11"/>
        <v>0</v>
      </c>
      <c r="G81" s="48"/>
      <c r="H81" s="34"/>
      <c r="I81" s="36">
        <f t="shared" si="10"/>
        <v>0</v>
      </c>
      <c r="J81" s="35">
        <f t="shared" si="12"/>
      </c>
      <c r="K81" s="40" t="e">
        <f t="shared" si="13"/>
        <v>#DIV/0!</v>
      </c>
      <c r="L81" s="41" t="e">
        <f t="shared" si="7"/>
        <v>#VALUE!</v>
      </c>
    </row>
    <row r="82" spans="1:12" s="3" customFormat="1" ht="15" hidden="1">
      <c r="A82" s="114" t="s">
        <v>46</v>
      </c>
      <c r="B82" s="103">
        <v>3646.2</v>
      </c>
      <c r="C82" s="92"/>
      <c r="D82" s="33">
        <f t="shared" si="14"/>
        <v>0</v>
      </c>
      <c r="E82" s="33"/>
      <c r="F82" s="75">
        <f t="shared" si="11"/>
        <v>0</v>
      </c>
      <c r="G82" s="48"/>
      <c r="H82" s="34"/>
      <c r="I82" s="36">
        <f t="shared" si="10"/>
        <v>0</v>
      </c>
      <c r="J82" s="35">
        <f t="shared" si="12"/>
      </c>
      <c r="K82" s="40" t="e">
        <f t="shared" si="13"/>
        <v>#DIV/0!</v>
      </c>
      <c r="L82" s="41" t="e">
        <f t="shared" si="7"/>
        <v>#VALUE!</v>
      </c>
    </row>
    <row r="83" spans="1:12" s="3" customFormat="1" ht="15" hidden="1">
      <c r="A83" s="114" t="s">
        <v>47</v>
      </c>
      <c r="B83" s="103">
        <v>1053.6</v>
      </c>
      <c r="C83" s="92"/>
      <c r="D83" s="33">
        <f t="shared" si="14"/>
        <v>0</v>
      </c>
      <c r="E83" s="33"/>
      <c r="F83" s="75">
        <f t="shared" si="11"/>
        <v>0</v>
      </c>
      <c r="G83" s="48"/>
      <c r="H83" s="34"/>
      <c r="I83" s="36">
        <f t="shared" si="10"/>
        <v>0</v>
      </c>
      <c r="J83" s="35">
        <f t="shared" si="12"/>
      </c>
      <c r="K83" s="40" t="e">
        <f t="shared" si="13"/>
        <v>#DIV/0!</v>
      </c>
      <c r="L83" s="41" t="e">
        <f t="shared" si="7"/>
        <v>#VALUE!</v>
      </c>
    </row>
    <row r="84" spans="1:12" s="3" customFormat="1" ht="15" hidden="1">
      <c r="A84" s="114" t="s">
        <v>84</v>
      </c>
      <c r="B84" s="103"/>
      <c r="C84" s="92"/>
      <c r="D84" s="33" t="e">
        <f t="shared" si="14"/>
        <v>#DIV/0!</v>
      </c>
      <c r="E84" s="33"/>
      <c r="F84" s="75">
        <f t="shared" si="11"/>
        <v>0</v>
      </c>
      <c r="G84" s="48"/>
      <c r="H84" s="34"/>
      <c r="I84" s="36">
        <f t="shared" si="10"/>
        <v>0</v>
      </c>
      <c r="J84" s="35">
        <f t="shared" si="12"/>
      </c>
      <c r="K84" s="40" t="e">
        <f t="shared" si="13"/>
        <v>#DIV/0!</v>
      </c>
      <c r="L84" s="41" t="e">
        <f t="shared" si="7"/>
        <v>#VALUE!</v>
      </c>
    </row>
    <row r="85" spans="1:12" s="3" customFormat="1" ht="15" hidden="1">
      <c r="A85" s="114" t="s">
        <v>85</v>
      </c>
      <c r="B85" s="103"/>
      <c r="C85" s="92"/>
      <c r="D85" s="33" t="e">
        <f t="shared" si="14"/>
        <v>#DIV/0!</v>
      </c>
      <c r="E85" s="33"/>
      <c r="F85" s="75">
        <f t="shared" si="11"/>
        <v>0</v>
      </c>
      <c r="G85" s="48"/>
      <c r="H85" s="34"/>
      <c r="I85" s="36">
        <f t="shared" si="10"/>
        <v>0</v>
      </c>
      <c r="J85" s="35">
        <f t="shared" si="12"/>
      </c>
      <c r="K85" s="40" t="e">
        <f t="shared" si="13"/>
        <v>#DIV/0!</v>
      </c>
      <c r="L85" s="41" t="e">
        <f t="shared" si="7"/>
        <v>#VALUE!</v>
      </c>
    </row>
    <row r="86" spans="1:12" s="3" customFormat="1" ht="15" hidden="1">
      <c r="A86" s="114" t="s">
        <v>48</v>
      </c>
      <c r="B86" s="103">
        <v>413</v>
      </c>
      <c r="C86" s="92"/>
      <c r="D86" s="33">
        <f t="shared" si="14"/>
        <v>0</v>
      </c>
      <c r="E86" s="33"/>
      <c r="F86" s="75">
        <f t="shared" si="11"/>
        <v>0</v>
      </c>
      <c r="G86" s="48"/>
      <c r="H86" s="34"/>
      <c r="I86" s="36">
        <f t="shared" si="10"/>
        <v>0</v>
      </c>
      <c r="J86" s="35">
        <f t="shared" si="12"/>
      </c>
      <c r="K86" s="40" t="e">
        <f t="shared" si="13"/>
        <v>#DIV/0!</v>
      </c>
      <c r="L86" s="41" t="e">
        <f t="shared" si="7"/>
        <v>#VALUE!</v>
      </c>
    </row>
    <row r="87" spans="1:12" s="3" customFormat="1" ht="15" hidden="1">
      <c r="A87" s="114" t="s">
        <v>86</v>
      </c>
      <c r="B87" s="103"/>
      <c r="C87" s="92"/>
      <c r="D87" s="33" t="e">
        <f t="shared" si="14"/>
        <v>#DIV/0!</v>
      </c>
      <c r="E87" s="33"/>
      <c r="F87" s="75">
        <f t="shared" si="11"/>
        <v>0</v>
      </c>
      <c r="G87" s="48"/>
      <c r="H87" s="34"/>
      <c r="I87" s="36">
        <f t="shared" si="10"/>
        <v>0</v>
      </c>
      <c r="J87" s="35">
        <f t="shared" si="12"/>
      </c>
      <c r="K87" s="40" t="e">
        <f t="shared" si="13"/>
        <v>#DIV/0!</v>
      </c>
      <c r="L87" s="41" t="e">
        <f t="shared" si="7"/>
        <v>#VALUE!</v>
      </c>
    </row>
    <row r="88" spans="1:12" s="3" customFormat="1" ht="15" hidden="1">
      <c r="A88" s="114" t="s">
        <v>49</v>
      </c>
      <c r="B88" s="103">
        <v>606.3</v>
      </c>
      <c r="C88" s="92"/>
      <c r="D88" s="33">
        <f t="shared" si="14"/>
        <v>0</v>
      </c>
      <c r="E88" s="33"/>
      <c r="F88" s="75">
        <f t="shared" si="11"/>
        <v>0</v>
      </c>
      <c r="G88" s="48"/>
      <c r="H88" s="34"/>
      <c r="I88" s="36">
        <f t="shared" si="10"/>
        <v>0</v>
      </c>
      <c r="J88" s="35">
        <f t="shared" si="12"/>
      </c>
      <c r="K88" s="40" t="e">
        <f t="shared" si="13"/>
        <v>#DIV/0!</v>
      </c>
      <c r="L88" s="41" t="e">
        <f t="shared" si="7"/>
        <v>#VALUE!</v>
      </c>
    </row>
    <row r="89" spans="1:12" s="3" customFormat="1" ht="15" hidden="1">
      <c r="A89" s="114" t="s">
        <v>50</v>
      </c>
      <c r="B89" s="103">
        <v>1529.5</v>
      </c>
      <c r="C89" s="92"/>
      <c r="D89" s="33">
        <f t="shared" si="14"/>
        <v>0</v>
      </c>
      <c r="E89" s="33"/>
      <c r="F89" s="75">
        <f t="shared" si="11"/>
        <v>0</v>
      </c>
      <c r="G89" s="48"/>
      <c r="H89" s="34"/>
      <c r="I89" s="36">
        <f t="shared" si="10"/>
        <v>0</v>
      </c>
      <c r="J89" s="35">
        <f t="shared" si="12"/>
      </c>
      <c r="K89" s="40" t="e">
        <f t="shared" si="13"/>
        <v>#DIV/0!</v>
      </c>
      <c r="L89" s="41" t="e">
        <f t="shared" si="7"/>
        <v>#VALUE!</v>
      </c>
    </row>
    <row r="90" spans="1:12" s="3" customFormat="1" ht="15" hidden="1">
      <c r="A90" s="114" t="s">
        <v>51</v>
      </c>
      <c r="B90" s="103">
        <v>2162.1</v>
      </c>
      <c r="C90" s="92"/>
      <c r="D90" s="33">
        <f t="shared" si="14"/>
        <v>0</v>
      </c>
      <c r="E90" s="33"/>
      <c r="F90" s="75">
        <f t="shared" si="11"/>
        <v>0</v>
      </c>
      <c r="G90" s="48"/>
      <c r="H90" s="34"/>
      <c r="I90" s="36">
        <f t="shared" si="10"/>
        <v>0</v>
      </c>
      <c r="J90" s="35">
        <f t="shared" si="12"/>
      </c>
      <c r="K90" s="40" t="e">
        <f t="shared" si="13"/>
        <v>#DIV/0!</v>
      </c>
      <c r="L90" s="41" t="e">
        <f t="shared" si="7"/>
        <v>#VALUE!</v>
      </c>
    </row>
    <row r="91" spans="1:12" s="3" customFormat="1" ht="15" hidden="1">
      <c r="A91" s="112" t="s">
        <v>52</v>
      </c>
      <c r="B91" s="103">
        <v>206.8</v>
      </c>
      <c r="C91" s="92"/>
      <c r="D91" s="33">
        <f t="shared" si="14"/>
        <v>0</v>
      </c>
      <c r="E91" s="33"/>
      <c r="F91" s="75">
        <f t="shared" si="11"/>
        <v>0</v>
      </c>
      <c r="G91" s="48"/>
      <c r="H91" s="34"/>
      <c r="I91" s="36">
        <f t="shared" si="10"/>
        <v>0</v>
      </c>
      <c r="J91" s="35">
        <f t="shared" si="12"/>
      </c>
      <c r="K91" s="40" t="e">
        <f t="shared" si="13"/>
        <v>#DIV/0!</v>
      </c>
      <c r="L91" s="41" t="e">
        <f t="shared" si="7"/>
        <v>#VALUE!</v>
      </c>
    </row>
    <row r="92" spans="1:12" s="3" customFormat="1" ht="15" hidden="1">
      <c r="A92" s="114" t="s">
        <v>98</v>
      </c>
      <c r="B92" s="103">
        <v>140.9</v>
      </c>
      <c r="C92" s="92"/>
      <c r="D92" s="33">
        <f t="shared" si="14"/>
        <v>0</v>
      </c>
      <c r="E92" s="33"/>
      <c r="F92" s="75">
        <f t="shared" si="11"/>
        <v>0</v>
      </c>
      <c r="G92" s="48"/>
      <c r="H92" s="34"/>
      <c r="I92" s="36">
        <f t="shared" si="10"/>
        <v>0</v>
      </c>
      <c r="J92" s="35">
        <f t="shared" si="12"/>
      </c>
      <c r="K92" s="40" t="e">
        <f t="shared" si="13"/>
        <v>#DIV/0!</v>
      </c>
      <c r="L92" s="41" t="e">
        <f t="shared" si="7"/>
        <v>#VALUE!</v>
      </c>
    </row>
    <row r="93" spans="1:12" s="3" customFormat="1" ht="15" hidden="1">
      <c r="A93" s="114" t="s">
        <v>87</v>
      </c>
      <c r="B93" s="103"/>
      <c r="C93" s="92"/>
      <c r="D93" s="33" t="e">
        <f t="shared" si="14"/>
        <v>#DIV/0!</v>
      </c>
      <c r="E93" s="33"/>
      <c r="F93" s="75">
        <f t="shared" si="11"/>
        <v>0</v>
      </c>
      <c r="G93" s="48"/>
      <c r="H93" s="34"/>
      <c r="I93" s="36">
        <f t="shared" si="10"/>
        <v>0</v>
      </c>
      <c r="J93" s="35">
        <f t="shared" si="12"/>
      </c>
      <c r="K93" s="40" t="e">
        <f t="shared" si="13"/>
        <v>#DIV/0!</v>
      </c>
      <c r="L93" s="41" t="e">
        <f t="shared" si="7"/>
        <v>#VALUE!</v>
      </c>
    </row>
    <row r="94" spans="1:12" s="19" customFormat="1" ht="15.75" hidden="1">
      <c r="A94" s="113" t="s">
        <v>53</v>
      </c>
      <c r="B94" s="99">
        <v>307.82700000000006</v>
      </c>
      <c r="C94" s="79">
        <f>SUM(C95:C104)-C100</f>
        <v>0</v>
      </c>
      <c r="D94" s="29">
        <f t="shared" si="14"/>
        <v>0</v>
      </c>
      <c r="E94" s="29">
        <v>0.121</v>
      </c>
      <c r="F94" s="75">
        <f t="shared" si="11"/>
        <v>-0.121</v>
      </c>
      <c r="G94" s="31">
        <f>SUM(G95:G104)-G100</f>
        <v>0</v>
      </c>
      <c r="H94" s="30">
        <v>0.245</v>
      </c>
      <c r="I94" s="36">
        <f t="shared" si="10"/>
        <v>-0.245</v>
      </c>
      <c r="J94" s="38">
        <f t="shared" si="12"/>
      </c>
      <c r="K94" s="37">
        <f t="shared" si="13"/>
        <v>20.247933884297524</v>
      </c>
      <c r="L94" s="42" t="e">
        <f t="shared" si="7"/>
        <v>#VALUE!</v>
      </c>
    </row>
    <row r="95" spans="1:12" s="3" customFormat="1" ht="15" hidden="1">
      <c r="A95" s="114" t="s">
        <v>88</v>
      </c>
      <c r="B95" s="103">
        <v>12.1</v>
      </c>
      <c r="C95" s="92"/>
      <c r="D95" s="33">
        <f t="shared" si="14"/>
        <v>0</v>
      </c>
      <c r="E95" s="33"/>
      <c r="F95" s="75">
        <f t="shared" si="11"/>
        <v>0</v>
      </c>
      <c r="G95" s="48"/>
      <c r="H95" s="34"/>
      <c r="I95" s="36">
        <f t="shared" si="10"/>
        <v>0</v>
      </c>
      <c r="J95" s="35">
        <f t="shared" si="12"/>
      </c>
      <c r="K95" s="40" t="e">
        <f t="shared" si="13"/>
        <v>#DIV/0!</v>
      </c>
      <c r="L95" s="41" t="e">
        <f t="shared" si="7"/>
        <v>#VALUE!</v>
      </c>
    </row>
    <row r="96" spans="1:12" s="3" customFormat="1" ht="15" hidden="1">
      <c r="A96" s="114" t="s">
        <v>54</v>
      </c>
      <c r="B96" s="103">
        <v>96.4</v>
      </c>
      <c r="C96" s="92"/>
      <c r="D96" s="33">
        <f t="shared" si="14"/>
        <v>0</v>
      </c>
      <c r="E96" s="33"/>
      <c r="F96" s="75">
        <f t="shared" si="11"/>
        <v>0</v>
      </c>
      <c r="G96" s="48"/>
      <c r="H96" s="34"/>
      <c r="I96" s="36">
        <f t="shared" si="10"/>
        <v>0</v>
      </c>
      <c r="J96" s="35">
        <f t="shared" si="12"/>
      </c>
      <c r="K96" s="40" t="e">
        <f t="shared" si="13"/>
        <v>#DIV/0!</v>
      </c>
      <c r="L96" s="41" t="e">
        <f t="shared" si="7"/>
        <v>#VALUE!</v>
      </c>
    </row>
    <row r="97" spans="1:12" s="3" customFormat="1" ht="15" hidden="1">
      <c r="A97" s="114" t="s">
        <v>55</v>
      </c>
      <c r="B97" s="103">
        <v>8.127</v>
      </c>
      <c r="C97" s="92"/>
      <c r="D97" s="33">
        <f t="shared" si="14"/>
        <v>0</v>
      </c>
      <c r="E97" s="33">
        <v>0.105</v>
      </c>
      <c r="F97" s="75">
        <f t="shared" si="11"/>
        <v>-0.105</v>
      </c>
      <c r="G97" s="48"/>
      <c r="H97" s="34">
        <v>0.209</v>
      </c>
      <c r="I97" s="36">
        <f t="shared" si="10"/>
        <v>-0.209</v>
      </c>
      <c r="J97" s="35">
        <f t="shared" si="12"/>
      </c>
      <c r="K97" s="40">
        <f t="shared" si="13"/>
        <v>19.904761904761905</v>
      </c>
      <c r="L97" s="41" t="e">
        <f t="shared" si="7"/>
        <v>#VALUE!</v>
      </c>
    </row>
    <row r="98" spans="1:12" s="3" customFormat="1" ht="15" hidden="1">
      <c r="A98" s="114" t="s">
        <v>56</v>
      </c>
      <c r="B98" s="103">
        <v>184</v>
      </c>
      <c r="C98" s="92"/>
      <c r="D98" s="33">
        <f t="shared" si="14"/>
        <v>0</v>
      </c>
      <c r="E98" s="33">
        <v>0.016</v>
      </c>
      <c r="F98" s="75">
        <f t="shared" si="11"/>
        <v>-0.016</v>
      </c>
      <c r="G98" s="48"/>
      <c r="H98" s="34">
        <v>0.036</v>
      </c>
      <c r="I98" s="36">
        <f t="shared" si="10"/>
        <v>-0.036</v>
      </c>
      <c r="J98" s="35">
        <f t="shared" si="12"/>
      </c>
      <c r="K98" s="40">
        <f t="shared" si="13"/>
        <v>22.5</v>
      </c>
      <c r="L98" s="41" t="e">
        <f t="shared" si="7"/>
        <v>#VALUE!</v>
      </c>
    </row>
    <row r="99" spans="1:12" s="3" customFormat="1" ht="15" hidden="1">
      <c r="A99" s="114" t="s">
        <v>57</v>
      </c>
      <c r="B99" s="103">
        <v>0.1</v>
      </c>
      <c r="C99" s="92"/>
      <c r="D99" s="33">
        <f t="shared" si="14"/>
        <v>0</v>
      </c>
      <c r="E99" s="33"/>
      <c r="F99" s="75">
        <f t="shared" si="11"/>
        <v>0</v>
      </c>
      <c r="G99" s="48"/>
      <c r="H99" s="34"/>
      <c r="I99" s="36">
        <f t="shared" si="10"/>
        <v>0</v>
      </c>
      <c r="J99" s="35">
        <f t="shared" si="12"/>
      </c>
      <c r="K99" s="40" t="e">
        <f t="shared" si="13"/>
        <v>#DIV/0!</v>
      </c>
      <c r="L99" s="41" t="e">
        <f t="shared" si="7"/>
        <v>#VALUE!</v>
      </c>
    </row>
    <row r="100" spans="1:12" s="3" customFormat="1" ht="15" hidden="1">
      <c r="A100" s="114" t="s">
        <v>89</v>
      </c>
      <c r="B100" s="103"/>
      <c r="C100" s="92"/>
      <c r="D100" s="33" t="e">
        <f t="shared" si="14"/>
        <v>#DIV/0!</v>
      </c>
      <c r="E100" s="33"/>
      <c r="F100" s="75">
        <f t="shared" si="11"/>
        <v>0</v>
      </c>
      <c r="G100" s="48"/>
      <c r="H100" s="34"/>
      <c r="I100" s="36">
        <f t="shared" si="10"/>
        <v>0</v>
      </c>
      <c r="J100" s="35">
        <f t="shared" si="12"/>
      </c>
      <c r="K100" s="40" t="e">
        <f t="shared" si="13"/>
        <v>#DIV/0!</v>
      </c>
      <c r="L100" s="41" t="e">
        <f t="shared" si="7"/>
        <v>#VALUE!</v>
      </c>
    </row>
    <row r="101" spans="1:12" s="3" customFormat="1" ht="15" hidden="1">
      <c r="A101" s="114" t="s">
        <v>58</v>
      </c>
      <c r="B101" s="103"/>
      <c r="C101" s="92"/>
      <c r="D101" s="33" t="e">
        <f t="shared" si="14"/>
        <v>#DIV/0!</v>
      </c>
      <c r="E101" s="33"/>
      <c r="F101" s="75">
        <f t="shared" si="11"/>
        <v>0</v>
      </c>
      <c r="G101" s="48"/>
      <c r="H101" s="34"/>
      <c r="I101" s="36">
        <f t="shared" si="10"/>
        <v>0</v>
      </c>
      <c r="J101" s="35">
        <f t="shared" si="12"/>
      </c>
      <c r="K101" s="40" t="e">
        <f t="shared" si="13"/>
        <v>#DIV/0!</v>
      </c>
      <c r="L101" s="41" t="e">
        <f t="shared" si="7"/>
        <v>#VALUE!</v>
      </c>
    </row>
    <row r="102" spans="1:12" s="3" customFormat="1" ht="15" hidden="1">
      <c r="A102" s="114" t="s">
        <v>59</v>
      </c>
      <c r="B102" s="103"/>
      <c r="C102" s="92"/>
      <c r="D102" s="33" t="e">
        <f t="shared" si="14"/>
        <v>#DIV/0!</v>
      </c>
      <c r="E102" s="33"/>
      <c r="F102" s="75">
        <f t="shared" si="11"/>
        <v>0</v>
      </c>
      <c r="G102" s="48"/>
      <c r="H102" s="34"/>
      <c r="I102" s="36">
        <f t="shared" si="10"/>
        <v>0</v>
      </c>
      <c r="J102" s="35">
        <f t="shared" si="12"/>
      </c>
      <c r="K102" s="40" t="e">
        <f t="shared" si="13"/>
        <v>#DIV/0!</v>
      </c>
      <c r="L102" s="41" t="e">
        <f t="shared" si="7"/>
        <v>#VALUE!</v>
      </c>
    </row>
    <row r="103" spans="1:12" s="3" customFormat="1" ht="15" hidden="1">
      <c r="A103" s="114" t="s">
        <v>90</v>
      </c>
      <c r="B103" s="103">
        <v>7.1</v>
      </c>
      <c r="C103" s="92"/>
      <c r="D103" s="33">
        <f t="shared" si="14"/>
        <v>0</v>
      </c>
      <c r="E103" s="33"/>
      <c r="F103" s="75">
        <f t="shared" si="11"/>
        <v>0</v>
      </c>
      <c r="G103" s="48"/>
      <c r="H103" s="34"/>
      <c r="I103" s="36">
        <f t="shared" si="10"/>
        <v>0</v>
      </c>
      <c r="J103" s="35">
        <f t="shared" si="12"/>
      </c>
      <c r="K103" s="40" t="e">
        <f t="shared" si="13"/>
        <v>#DIV/0!</v>
      </c>
      <c r="L103" s="41" t="e">
        <f>J103-K103</f>
        <v>#VALUE!</v>
      </c>
    </row>
    <row r="104" spans="1:12" s="3" customFormat="1" ht="15" hidden="1">
      <c r="A104" s="114" t="s">
        <v>91</v>
      </c>
      <c r="B104" s="103"/>
      <c r="C104" s="92"/>
      <c r="D104" s="33" t="e">
        <f t="shared" si="14"/>
        <v>#DIV/0!</v>
      </c>
      <c r="E104" s="33"/>
      <c r="F104" s="75">
        <f t="shared" si="11"/>
        <v>0</v>
      </c>
      <c r="G104" s="48"/>
      <c r="H104" s="43"/>
      <c r="I104" s="36">
        <f t="shared" si="10"/>
        <v>0</v>
      </c>
      <c r="J104" s="35">
        <f t="shared" si="12"/>
      </c>
      <c r="K104" s="40" t="e">
        <f t="shared" si="13"/>
        <v>#DIV/0!</v>
      </c>
      <c r="L104" s="41" t="e">
        <f>J104-K104</f>
        <v>#VALUE!</v>
      </c>
    </row>
    <row r="105" spans="1:12" s="6" customFormat="1" ht="15.75">
      <c r="A105" s="98" t="s">
        <v>103</v>
      </c>
      <c r="B105" s="104">
        <v>455.0772</v>
      </c>
      <c r="C105" s="81">
        <f>C106</f>
        <v>231.7297</v>
      </c>
      <c r="D105" s="29">
        <f>C105/B105*100</f>
        <v>50.920964618750396</v>
      </c>
      <c r="E105" s="29">
        <v>452.4</v>
      </c>
      <c r="F105" s="101">
        <f t="shared" si="11"/>
        <v>-220.67029999999997</v>
      </c>
      <c r="G105" s="38">
        <f>G106</f>
        <v>606.565</v>
      </c>
      <c r="H105" s="29">
        <v>1028.3</v>
      </c>
      <c r="I105" s="60">
        <f t="shared" si="10"/>
        <v>-421.7349999999999</v>
      </c>
      <c r="J105" s="38">
        <f>G105/C105*10</f>
        <v>26.17553986390178</v>
      </c>
      <c r="K105" s="37">
        <f>H105/E105*10</f>
        <v>22.729885057471265</v>
      </c>
      <c r="L105" s="44">
        <f>J105-K105</f>
        <v>3.4456548064305146</v>
      </c>
    </row>
    <row r="106" spans="1:12" s="143" customFormat="1" ht="15">
      <c r="A106" s="145" t="s">
        <v>104</v>
      </c>
      <c r="B106" s="146">
        <v>454.5</v>
      </c>
      <c r="C106" s="147">
        <v>231.7297</v>
      </c>
      <c r="D106" s="148">
        <f>C106/B106*100</f>
        <v>50.985632563256324</v>
      </c>
      <c r="E106" s="149">
        <v>452.4</v>
      </c>
      <c r="F106" s="150">
        <f t="shared" si="11"/>
        <v>-220.67029999999997</v>
      </c>
      <c r="G106" s="151">
        <v>606.565</v>
      </c>
      <c r="H106" s="149">
        <v>1028.3</v>
      </c>
      <c r="I106" s="152">
        <f t="shared" si="10"/>
        <v>-421.7349999999999</v>
      </c>
      <c r="J106" s="153">
        <f>G106/C106*10</f>
        <v>26.17553986390178</v>
      </c>
      <c r="K106" s="148">
        <f>H106/E106*10</f>
        <v>22.729885057471265</v>
      </c>
      <c r="L106" s="154">
        <f>J106-K106</f>
        <v>3.4456548064305146</v>
      </c>
    </row>
    <row r="107" spans="1:7" s="6" customFormat="1" ht="15">
      <c r="A107" s="5"/>
      <c r="B107" s="84"/>
      <c r="G107" s="3"/>
    </row>
    <row r="108" spans="1:7" s="6" customFormat="1" ht="15">
      <c r="A108" s="5"/>
      <c r="B108" s="5"/>
      <c r="G108" s="3"/>
    </row>
    <row r="109" spans="1:7" s="6" customFormat="1" ht="15">
      <c r="A109" s="5"/>
      <c r="B109" s="5"/>
      <c r="G109" s="3"/>
    </row>
    <row r="110" spans="1:7" s="6" customFormat="1" ht="15">
      <c r="A110" s="5"/>
      <c r="B110" s="5"/>
      <c r="G110" s="3"/>
    </row>
    <row r="111" spans="1:7" s="6" customFormat="1" ht="15">
      <c r="A111" s="5"/>
      <c r="B111" s="5"/>
      <c r="G111" s="3" t="s">
        <v>108</v>
      </c>
    </row>
    <row r="112" spans="1:7" s="6" customFormat="1" ht="15">
      <c r="A112" s="5"/>
      <c r="B112" s="5"/>
      <c r="G112" s="3"/>
    </row>
    <row r="113" spans="1:7" s="6" customFormat="1" ht="15">
      <c r="A113" s="5"/>
      <c r="B113" s="5"/>
      <c r="G113" s="3"/>
    </row>
    <row r="114" spans="1:7" s="6" customFormat="1" ht="15">
      <c r="A114" s="5"/>
      <c r="B114" s="5"/>
      <c r="G114" s="3"/>
    </row>
    <row r="115" spans="1:17" s="6" customFormat="1" ht="15">
      <c r="A115" s="5"/>
      <c r="B115" s="5"/>
      <c r="G115" s="3"/>
      <c r="Q115" s="6" t="s">
        <v>108</v>
      </c>
    </row>
    <row r="116" spans="1:7" s="6" customFormat="1" ht="15">
      <c r="A116" s="5"/>
      <c r="B116" s="5"/>
      <c r="G116" s="3"/>
    </row>
    <row r="117" spans="1:7" s="6" customFormat="1" ht="15">
      <c r="A117" s="5"/>
      <c r="B117" s="5"/>
      <c r="G117" s="3"/>
    </row>
    <row r="118" spans="1:11" s="8" customFormat="1" ht="15">
      <c r="A118" s="5"/>
      <c r="B118" s="5"/>
      <c r="G118" s="9"/>
      <c r="K118" s="8" t="s">
        <v>108</v>
      </c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7" s="8" customFormat="1" ht="15">
      <c r="A140" s="5"/>
      <c r="B140" s="5"/>
      <c r="G140" s="9"/>
    </row>
    <row r="141" spans="1:7" s="8" customFormat="1" ht="15">
      <c r="A141" s="5"/>
      <c r="B141" s="5"/>
      <c r="G141" s="9"/>
    </row>
    <row r="142" spans="1:7" s="8" customFormat="1" ht="15">
      <c r="A142" s="5"/>
      <c r="B142" s="5"/>
      <c r="G142" s="9"/>
    </row>
    <row r="143" spans="1:7" s="8" customFormat="1" ht="15">
      <c r="A143" s="5"/>
      <c r="B143" s="5"/>
      <c r="G143" s="9"/>
    </row>
    <row r="144" spans="1:7" s="8" customFormat="1" ht="15">
      <c r="A144" s="5"/>
      <c r="B144" s="5"/>
      <c r="G144" s="9"/>
    </row>
    <row r="145" spans="1:7" s="8" customFormat="1" ht="15">
      <c r="A145" s="5"/>
      <c r="B145" s="5"/>
      <c r="G145" s="9"/>
    </row>
    <row r="146" spans="1:7" s="8" customFormat="1" ht="15">
      <c r="A146" s="5"/>
      <c r="B146" s="5"/>
      <c r="G146" s="9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4" s="9" customFormat="1" ht="15">
      <c r="A151" s="7"/>
      <c r="B151" s="160"/>
      <c r="C151" s="160"/>
      <c r="D151" s="160"/>
    </row>
    <row r="152" spans="1:2" s="9" customFormat="1" ht="15.75">
      <c r="A152" s="21"/>
      <c r="B152" s="7"/>
    </row>
    <row r="153" spans="1:4" s="9" customFormat="1" ht="15">
      <c r="A153" s="7"/>
      <c r="B153" s="160"/>
      <c r="C153" s="160"/>
      <c r="D153" s="160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9" customFormat="1" ht="15">
      <c r="A187" s="7"/>
      <c r="B187" s="7"/>
    </row>
    <row r="188" spans="1:2" s="9" customFormat="1" ht="15">
      <c r="A188" s="7"/>
      <c r="B188" s="7"/>
    </row>
    <row r="189" spans="1:2" s="9" customFormat="1" ht="15">
      <c r="A189" s="7"/>
      <c r="B189" s="7"/>
    </row>
    <row r="190" spans="1:2" s="9" customFormat="1" ht="15">
      <c r="A190" s="7"/>
      <c r="B190" s="7"/>
    </row>
    <row r="191" spans="1:2" s="9" customFormat="1" ht="15">
      <c r="A191" s="7"/>
      <c r="B191" s="7"/>
    </row>
    <row r="192" spans="1:2" s="9" customFormat="1" ht="15">
      <c r="A192" s="7"/>
      <c r="B192" s="7"/>
    </row>
    <row r="193" spans="1:2" s="9" customFormat="1" ht="15">
      <c r="A193" s="7"/>
      <c r="B193" s="7"/>
    </row>
    <row r="194" spans="1:2" s="11" customFormat="1" ht="15">
      <c r="A194" s="22"/>
      <c r="B194" s="22"/>
    </row>
    <row r="195" spans="1:2" s="11" customFormat="1" ht="15">
      <c r="A195" s="22"/>
      <c r="B195" s="22"/>
    </row>
    <row r="196" spans="1:2" s="11" customFormat="1" ht="15">
      <c r="A196" s="22"/>
      <c r="B196" s="22"/>
    </row>
    <row r="197" spans="1:2" s="11" customFormat="1" ht="15">
      <c r="A197" s="22"/>
      <c r="B197" s="22"/>
    </row>
    <row r="198" spans="1:2" s="11" customFormat="1" ht="15">
      <c r="A198" s="22"/>
      <c r="B198" s="22"/>
    </row>
    <row r="199" spans="1:2" s="11" customFormat="1" ht="15">
      <c r="A199" s="22"/>
      <c r="B199" s="22"/>
    </row>
    <row r="200" spans="1:2" s="11" customFormat="1" ht="15">
      <c r="A200" s="22"/>
      <c r="B200" s="22"/>
    </row>
    <row r="201" spans="1:2" s="11" customFormat="1" ht="15">
      <c r="A201" s="22"/>
      <c r="B201" s="22"/>
    </row>
    <row r="202" spans="1:2" s="11" customFormat="1" ht="15">
      <c r="A202" s="22"/>
      <c r="B202" s="22"/>
    </row>
    <row r="203" spans="1:2" s="11" customFormat="1" ht="15">
      <c r="A203" s="22"/>
      <c r="B203" s="22"/>
    </row>
    <row r="204" spans="1:2" s="11" customFormat="1" ht="15">
      <c r="A204" s="22"/>
      <c r="B204" s="22"/>
    </row>
    <row r="205" spans="1:2" s="11" customFormat="1" ht="15">
      <c r="A205" s="22"/>
      <c r="B205" s="22"/>
    </row>
    <row r="206" spans="1:2" s="11" customFormat="1" ht="15">
      <c r="A206" s="22"/>
      <c r="B206" s="22"/>
    </row>
    <row r="207" spans="1:2" s="11" customFormat="1" ht="15">
      <c r="A207" s="22"/>
      <c r="B207" s="22"/>
    </row>
    <row r="208" spans="1:2" s="11" customFormat="1" ht="15">
      <c r="A208" s="22"/>
      <c r="B208" s="22"/>
    </row>
    <row r="209" spans="1:2" s="11" customFormat="1" ht="15">
      <c r="A209" s="22"/>
      <c r="B209" s="22"/>
    </row>
    <row r="210" spans="1:2" s="11" customFormat="1" ht="15">
      <c r="A210" s="22"/>
      <c r="B210" s="22"/>
    </row>
    <row r="211" spans="1:2" s="11" customFormat="1" ht="15">
      <c r="A211" s="22"/>
      <c r="B211" s="22"/>
    </row>
    <row r="212" spans="1:2" s="11" customFormat="1" ht="15">
      <c r="A212" s="22"/>
      <c r="B212" s="22"/>
    </row>
    <row r="213" spans="1:2" s="11" customFormat="1" ht="15">
      <c r="A213" s="22"/>
      <c r="B213" s="22"/>
    </row>
    <row r="214" spans="1:2" s="11" customFormat="1" ht="15">
      <c r="A214" s="22"/>
      <c r="B214" s="22"/>
    </row>
    <row r="215" spans="1:2" s="11" customFormat="1" ht="15">
      <c r="A215" s="22"/>
      <c r="B215" s="22"/>
    </row>
    <row r="216" spans="1:2" s="11" customFormat="1" ht="15">
      <c r="A216" s="22"/>
      <c r="B216" s="22"/>
    </row>
    <row r="217" spans="1:2" s="11" customFormat="1" ht="15">
      <c r="A217" s="22"/>
      <c r="B217" s="22"/>
    </row>
    <row r="218" spans="1:2" s="11" customFormat="1" ht="15">
      <c r="A218" s="22"/>
      <c r="B218" s="22"/>
    </row>
    <row r="219" spans="1:2" s="11" customFormat="1" ht="15">
      <c r="A219" s="22"/>
      <c r="B219" s="22"/>
    </row>
    <row r="220" spans="1:2" s="11" customFormat="1" ht="15">
      <c r="A220" s="22"/>
      <c r="B220" s="22"/>
    </row>
    <row r="221" spans="1:2" s="11" customFormat="1" ht="15">
      <c r="A221" s="22"/>
      <c r="B221" s="22"/>
    </row>
    <row r="222" spans="1:2" s="11" customFormat="1" ht="15">
      <c r="A222" s="22"/>
      <c r="B222" s="22"/>
    </row>
    <row r="223" spans="1:2" s="11" customFormat="1" ht="15">
      <c r="A223" s="22"/>
      <c r="B223" s="22"/>
    </row>
    <row r="224" spans="1:2" s="11" customFormat="1" ht="15">
      <c r="A224" s="22"/>
      <c r="B224" s="22"/>
    </row>
    <row r="225" spans="1:2" s="11" customFormat="1" ht="15">
      <c r="A225" s="22"/>
      <c r="B225" s="22"/>
    </row>
    <row r="226" spans="1:2" s="11" customFormat="1" ht="15">
      <c r="A226" s="22"/>
      <c r="B226" s="22"/>
    </row>
    <row r="227" spans="1:2" s="11" customFormat="1" ht="15">
      <c r="A227" s="22"/>
      <c r="B227" s="22"/>
    </row>
    <row r="228" spans="1:2" s="11" customFormat="1" ht="15">
      <c r="A228" s="22"/>
      <c r="B228" s="22"/>
    </row>
    <row r="229" spans="1:2" s="11" customFormat="1" ht="15">
      <c r="A229" s="22"/>
      <c r="B229" s="22"/>
    </row>
    <row r="230" spans="1:2" s="11" customFormat="1" ht="0.75" customHeight="1">
      <c r="A230" s="22"/>
      <c r="B230" s="22"/>
    </row>
    <row r="231" spans="1:2" s="11" customFormat="1" ht="15">
      <c r="A231" s="22"/>
      <c r="B231" s="22"/>
    </row>
    <row r="232" spans="1:2" s="11" customFormat="1" ht="15">
      <c r="A232" s="22"/>
      <c r="B232" s="22"/>
    </row>
    <row r="233" spans="1:2" s="11" customFormat="1" ht="15">
      <c r="A233" s="22"/>
      <c r="B233" s="22"/>
    </row>
    <row r="234" spans="1:2" s="11" customFormat="1" ht="15">
      <c r="A234" s="22"/>
      <c r="B234" s="22"/>
    </row>
    <row r="235" spans="1:2" s="11" customFormat="1" ht="15">
      <c r="A235" s="22"/>
      <c r="B235" s="22"/>
    </row>
    <row r="236" spans="1:2" s="11" customFormat="1" ht="15">
      <c r="A236" s="22"/>
      <c r="B236" s="22"/>
    </row>
    <row r="237" spans="1:2" s="11" customFormat="1" ht="15">
      <c r="A237" s="22"/>
      <c r="B237" s="22"/>
    </row>
    <row r="238" spans="1:2" s="11" customFormat="1" ht="15">
      <c r="A238" s="22"/>
      <c r="B238" s="22"/>
    </row>
    <row r="239" spans="1:2" s="11" customFormat="1" ht="15">
      <c r="A239" s="22"/>
      <c r="B239" s="22"/>
    </row>
    <row r="240" spans="1:2" s="11" customFormat="1" ht="15">
      <c r="A240" s="22"/>
      <c r="B240" s="22"/>
    </row>
    <row r="241" spans="1:2" s="11" customFormat="1" ht="15">
      <c r="A241" s="22"/>
      <c r="B241" s="22"/>
    </row>
    <row r="242" spans="1:2" s="11" customFormat="1" ht="15">
      <c r="A242" s="22"/>
      <c r="B242" s="22"/>
    </row>
    <row r="243" spans="1:2" s="11" customFormat="1" ht="15">
      <c r="A243" s="22"/>
      <c r="B243" s="22"/>
    </row>
    <row r="244" spans="1:2" s="11" customFormat="1" ht="15">
      <c r="A244" s="22"/>
      <c r="B244" s="22"/>
    </row>
    <row r="245" spans="1:2" s="11" customFormat="1" ht="15">
      <c r="A245" s="22"/>
      <c r="B245" s="22"/>
    </row>
    <row r="246" spans="1:2" s="11" customFormat="1" ht="15">
      <c r="A246" s="22"/>
      <c r="B246" s="22"/>
    </row>
    <row r="247" spans="1:2" s="11" customFormat="1" ht="15">
      <c r="A247" s="22"/>
      <c r="B247" s="22"/>
    </row>
    <row r="248" spans="1:2" s="11" customFormat="1" ht="15">
      <c r="A248" s="22"/>
      <c r="B248" s="22"/>
    </row>
    <row r="249" spans="1:2" s="11" customFormat="1" ht="15">
      <c r="A249" s="22"/>
      <c r="B249" s="22"/>
    </row>
    <row r="250" spans="1:2" s="11" customFormat="1" ht="15">
      <c r="A250" s="22"/>
      <c r="B250" s="22"/>
    </row>
    <row r="251" spans="1:2" s="11" customFormat="1" ht="15">
      <c r="A251" s="22"/>
      <c r="B251" s="22"/>
    </row>
    <row r="252" spans="1:2" s="11" customFormat="1" ht="15">
      <c r="A252" s="22"/>
      <c r="B252" s="22"/>
    </row>
    <row r="253" spans="1:2" s="11" customFormat="1" ht="15">
      <c r="A253" s="22"/>
      <c r="B253" s="22"/>
    </row>
    <row r="254" spans="1:2" s="11" customFormat="1" ht="15">
      <c r="A254" s="22"/>
      <c r="B254" s="22"/>
    </row>
    <row r="255" spans="1:2" s="11" customFormat="1" ht="15">
      <c r="A255" s="22"/>
      <c r="B255" s="22"/>
    </row>
    <row r="256" spans="1:2" s="11" customFormat="1" ht="15">
      <c r="A256" s="22"/>
      <c r="B256" s="22"/>
    </row>
    <row r="257" spans="1:2" s="11" customFormat="1" ht="15">
      <c r="A257" s="22"/>
      <c r="B257" s="22"/>
    </row>
    <row r="258" spans="1:2" s="11" customFormat="1" ht="15">
      <c r="A258" s="22"/>
      <c r="B258" s="22"/>
    </row>
    <row r="259" spans="1:2" s="11" customFormat="1" ht="15">
      <c r="A259" s="22"/>
      <c r="B259" s="22"/>
    </row>
    <row r="260" spans="1:2" s="11" customFormat="1" ht="15">
      <c r="A260" s="22"/>
      <c r="B260" s="22"/>
    </row>
    <row r="261" spans="1:2" s="11" customFormat="1" ht="15">
      <c r="A261" s="22"/>
      <c r="B261" s="22"/>
    </row>
    <row r="262" spans="1:2" s="11" customFormat="1" ht="15">
      <c r="A262" s="22"/>
      <c r="B262" s="22"/>
    </row>
    <row r="263" spans="1:2" s="11" customFormat="1" ht="15">
      <c r="A263" s="22"/>
      <c r="B263" s="22"/>
    </row>
    <row r="264" spans="1:2" s="11" customFormat="1" ht="15">
      <c r="A264" s="22"/>
      <c r="B264" s="22"/>
    </row>
    <row r="265" spans="1:2" s="11" customFormat="1" ht="15">
      <c r="A265" s="22"/>
      <c r="B265" s="22"/>
    </row>
    <row r="266" spans="1:2" s="11" customFormat="1" ht="15">
      <c r="A266" s="22"/>
      <c r="B266" s="22"/>
    </row>
    <row r="267" spans="1:2" s="11" customFormat="1" ht="15">
      <c r="A267" s="22"/>
      <c r="B267" s="22"/>
    </row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  <row r="388" s="11" customFormat="1" ht="15"/>
    <row r="389" s="11" customFormat="1" ht="15"/>
    <row r="390" s="11" customFormat="1" ht="15"/>
    <row r="391" s="11" customFormat="1" ht="15"/>
    <row r="392" s="11" customFormat="1" ht="15"/>
  </sheetData>
  <sheetProtection/>
  <mergeCells count="7">
    <mergeCell ref="B153:D153"/>
    <mergeCell ref="A7:A8"/>
    <mergeCell ref="C7:F7"/>
    <mergeCell ref="J7:L7"/>
    <mergeCell ref="G7:I7"/>
    <mergeCell ref="B7:B8"/>
    <mergeCell ref="B151:D151"/>
  </mergeCells>
  <printOptions horizontalCentered="1"/>
  <pageMargins left="0" right="0" top="0.5905511811023623" bottom="0" header="0.2755905511811024" footer="0.2755905511811024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7"/>
  <sheetViews>
    <sheetView zoomScale="75" zoomScaleNormal="75" zoomScalePageLayoutView="0" workbookViewId="0" topLeftCell="A1">
      <selection activeCell="A11" sqref="A11:A18"/>
    </sheetView>
  </sheetViews>
  <sheetFormatPr defaultColWidth="9.00390625" defaultRowHeight="12.75"/>
  <cols>
    <col min="1" max="1" width="35.00390625" style="10" customWidth="1"/>
    <col min="2" max="2" width="18.75390625" style="10" customWidth="1"/>
    <col min="3" max="3" width="9.875" style="10" customWidth="1"/>
    <col min="4" max="4" width="10.625" style="10" customWidth="1"/>
    <col min="5" max="5" width="9.625" style="10" customWidth="1"/>
    <col min="6" max="6" width="9.75390625" style="10" customWidth="1"/>
    <col min="7" max="7" width="11.75390625" style="11" customWidth="1"/>
    <col min="8" max="8" width="11.125" style="10" customWidth="1"/>
    <col min="9" max="9" width="10.00390625" style="10" customWidth="1"/>
    <col min="10" max="10" width="9.875" style="10" customWidth="1"/>
    <col min="11" max="11" width="11.00390625" style="10" customWidth="1"/>
    <col min="12" max="12" width="10.875" style="10" customWidth="1"/>
    <col min="13" max="13" width="4.00390625" style="10" bestFit="1" customWidth="1"/>
    <col min="14" max="14" width="11.125" style="10" hidden="1" customWidth="1"/>
    <col min="15" max="16384" width="9.125" style="10" customWidth="1"/>
  </cols>
  <sheetData>
    <row r="1" spans="1:12" ht="16.5">
      <c r="A1" s="12" t="s">
        <v>110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5" customHeight="1">
      <c r="A2" s="12" t="str">
        <f>зерноск!A2</f>
        <v>по состоянию на 16 июля 2015 года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ht="2.25" customHeight="1">
      <c r="A3" s="4"/>
      <c r="B3" s="4"/>
      <c r="C3" s="13"/>
      <c r="D3" s="13"/>
      <c r="E3" s="13"/>
      <c r="F3" s="13"/>
      <c r="G3" s="13"/>
      <c r="H3" s="13"/>
      <c r="I3" s="13"/>
      <c r="J3" s="14"/>
      <c r="K3" s="14"/>
      <c r="L3" s="14"/>
    </row>
    <row r="4" spans="1:12" ht="3" customHeight="1" hidden="1">
      <c r="A4" s="4"/>
      <c r="B4" s="4"/>
      <c r="C4" s="13"/>
      <c r="D4" s="13"/>
      <c r="E4" s="13"/>
      <c r="F4" s="13"/>
      <c r="G4" s="13"/>
      <c r="H4" s="13"/>
      <c r="I4" s="13"/>
      <c r="J4" s="14"/>
      <c r="K4" s="14"/>
      <c r="L4" s="14"/>
    </row>
    <row r="5" spans="1:12" ht="2.25" customHeight="1" hidden="1">
      <c r="A5" s="15"/>
      <c r="B5" s="15"/>
      <c r="C5" s="16"/>
      <c r="D5" s="16"/>
      <c r="F5" s="1"/>
      <c r="G5" s="16"/>
      <c r="H5" s="16"/>
      <c r="I5" s="16"/>
      <c r="J5" s="16"/>
      <c r="K5" s="16"/>
      <c r="L5" s="16"/>
    </row>
    <row r="6" spans="1:12" ht="3.75" customHeight="1" hidden="1">
      <c r="A6" s="4"/>
      <c r="B6" s="4"/>
      <c r="C6" s="17"/>
      <c r="D6" s="17"/>
      <c r="E6" s="17"/>
      <c r="F6" s="17"/>
      <c r="G6" s="17"/>
      <c r="H6" s="17"/>
      <c r="I6" s="17"/>
      <c r="J6" s="8"/>
      <c r="K6" s="8"/>
      <c r="L6" s="8"/>
    </row>
    <row r="7" spans="1:12" s="11" customFormat="1" ht="26.25" customHeight="1">
      <c r="A7" s="164" t="s">
        <v>1</v>
      </c>
      <c r="B7" s="171" t="s">
        <v>109</v>
      </c>
      <c r="C7" s="164" t="s">
        <v>97</v>
      </c>
      <c r="D7" s="164"/>
      <c r="E7" s="165"/>
      <c r="F7" s="165"/>
      <c r="G7" s="164" t="s">
        <v>60</v>
      </c>
      <c r="H7" s="165"/>
      <c r="I7" s="165"/>
      <c r="J7" s="167" t="s">
        <v>0</v>
      </c>
      <c r="K7" s="168"/>
      <c r="L7" s="169"/>
    </row>
    <row r="8" spans="1:12" s="11" customFormat="1" ht="66.75" customHeight="1">
      <c r="A8" s="170"/>
      <c r="B8" s="171"/>
      <c r="C8" s="2" t="s">
        <v>105</v>
      </c>
      <c r="D8" s="2" t="s">
        <v>92</v>
      </c>
      <c r="E8" s="2" t="s">
        <v>101</v>
      </c>
      <c r="F8" s="2" t="s">
        <v>106</v>
      </c>
      <c r="G8" s="2" t="s">
        <v>105</v>
      </c>
      <c r="H8" s="2" t="s">
        <v>101</v>
      </c>
      <c r="I8" s="2" t="s">
        <v>106</v>
      </c>
      <c r="J8" s="2" t="s">
        <v>105</v>
      </c>
      <c r="K8" s="2" t="s">
        <v>101</v>
      </c>
      <c r="L8" s="2" t="s">
        <v>106</v>
      </c>
    </row>
    <row r="9" spans="1:12" s="18" customFormat="1" ht="15.75">
      <c r="A9" s="54" t="s">
        <v>2</v>
      </c>
      <c r="B9" s="85">
        <v>26598.1859</v>
      </c>
      <c r="C9" s="52">
        <f>C10+C28+C39+C46+C54+C70+C77+C94+C105</f>
        <v>3864.6685999999995</v>
      </c>
      <c r="D9" s="25">
        <f>C9/B9*100</f>
        <v>14.529820246124379</v>
      </c>
      <c r="E9" s="25">
        <v>5120.5282307692305</v>
      </c>
      <c r="F9" s="28">
        <f aca="true" t="shared" si="0" ref="F9:F72">C9-E9</f>
        <v>-1255.859630769231</v>
      </c>
      <c r="G9" s="45">
        <f>G10+G28+G39+G46+G54+G70+G77+G94+G105</f>
        <v>14796.3991</v>
      </c>
      <c r="H9" s="25">
        <v>18548.06712</v>
      </c>
      <c r="I9" s="28">
        <f>G9-H9</f>
        <v>-3751.668019999999</v>
      </c>
      <c r="J9" s="26">
        <f>IF(C9&gt;0,G9/C9*10,"")</f>
        <v>38.286333529348425</v>
      </c>
      <c r="K9" s="27">
        <f>H9/E9*10</f>
        <v>36.22295646871889</v>
      </c>
      <c r="L9" s="116">
        <f>J9-K9</f>
        <v>2.0633770606295343</v>
      </c>
    </row>
    <row r="10" spans="1:12" s="19" customFormat="1" ht="15.75">
      <c r="A10" s="55" t="s">
        <v>3</v>
      </c>
      <c r="B10" s="86">
        <v>4052.7</v>
      </c>
      <c r="C10" s="38">
        <f>SUM(C11:C27)</f>
        <v>174.85299999999998</v>
      </c>
      <c r="D10" s="29">
        <f aca="true" t="shared" si="1" ref="D10:D74">C10/B10*100</f>
        <v>4.3144817035556535</v>
      </c>
      <c r="E10" s="29">
        <v>356.91</v>
      </c>
      <c r="F10" s="32">
        <f t="shared" si="0"/>
        <v>-182.05700000000004</v>
      </c>
      <c r="G10" s="46">
        <f>SUM(G11:G27)</f>
        <v>579.274</v>
      </c>
      <c r="H10" s="30">
        <v>1314.4</v>
      </c>
      <c r="I10" s="32">
        <f aca="true" t="shared" si="2" ref="I10:I48">G10-H10</f>
        <v>-735.1260000000001</v>
      </c>
      <c r="J10" s="31">
        <f aca="true" t="shared" si="3" ref="J10:J73">IF(C10&gt;0,G10/C10*10,"")</f>
        <v>33.12919995653492</v>
      </c>
      <c r="K10" s="37">
        <f aca="true" t="shared" si="4" ref="K10:K73">H10/E10*10</f>
        <v>36.82721134179485</v>
      </c>
      <c r="L10" s="60">
        <f aca="true" t="shared" si="5" ref="L10:L39">J10-K10</f>
        <v>-3.6980113852599317</v>
      </c>
    </row>
    <row r="11" spans="1:12" s="3" customFormat="1" ht="15.75">
      <c r="A11" s="174" t="s">
        <v>4</v>
      </c>
      <c r="B11" s="115">
        <v>363.3</v>
      </c>
      <c r="C11" s="53">
        <v>77.053</v>
      </c>
      <c r="D11" s="40">
        <f t="shared" si="1"/>
        <v>21.20919350399119</v>
      </c>
      <c r="E11" s="40">
        <v>44.53</v>
      </c>
      <c r="F11" s="91">
        <f t="shared" si="0"/>
        <v>32.522999999999996</v>
      </c>
      <c r="G11" s="109">
        <v>292.474</v>
      </c>
      <c r="H11" s="110">
        <v>211.76</v>
      </c>
      <c r="I11" s="91">
        <f t="shared" si="2"/>
        <v>80.714</v>
      </c>
      <c r="J11" s="53">
        <f t="shared" si="3"/>
        <v>37.95750976600522</v>
      </c>
      <c r="K11" s="40">
        <f t="shared" si="4"/>
        <v>47.5544576689872</v>
      </c>
      <c r="L11" s="91">
        <f t="shared" si="5"/>
        <v>-9.59694790298198</v>
      </c>
    </row>
    <row r="12" spans="1:12" s="3" customFormat="1" ht="15.75" hidden="1">
      <c r="A12" s="174" t="s">
        <v>5</v>
      </c>
      <c r="B12" s="115">
        <v>138.2</v>
      </c>
      <c r="C12" s="53"/>
      <c r="D12" s="40">
        <f t="shared" si="1"/>
        <v>0</v>
      </c>
      <c r="E12" s="40"/>
      <c r="F12" s="91">
        <f t="shared" si="0"/>
        <v>0</v>
      </c>
      <c r="G12" s="109"/>
      <c r="H12" s="110"/>
      <c r="I12" s="91">
        <f t="shared" si="2"/>
        <v>0</v>
      </c>
      <c r="J12" s="53">
        <f t="shared" si="3"/>
      </c>
      <c r="K12" s="40" t="e">
        <f t="shared" si="4"/>
        <v>#DIV/0!</v>
      </c>
      <c r="L12" s="91" t="e">
        <f t="shared" si="5"/>
        <v>#VALUE!</v>
      </c>
    </row>
    <row r="13" spans="1:12" s="3" customFormat="1" ht="15.75" hidden="1">
      <c r="A13" s="174" t="s">
        <v>6</v>
      </c>
      <c r="B13" s="115">
        <v>40.7</v>
      </c>
      <c r="C13" s="53"/>
      <c r="D13" s="40">
        <f t="shared" si="1"/>
        <v>0</v>
      </c>
      <c r="E13" s="40"/>
      <c r="F13" s="91">
        <f t="shared" si="0"/>
        <v>0</v>
      </c>
      <c r="G13" s="109"/>
      <c r="H13" s="110"/>
      <c r="I13" s="91">
        <f t="shared" si="2"/>
        <v>0</v>
      </c>
      <c r="J13" s="53">
        <f t="shared" si="3"/>
      </c>
      <c r="K13" s="40" t="e">
        <f t="shared" si="4"/>
        <v>#DIV/0!</v>
      </c>
      <c r="L13" s="91" t="e">
        <f t="shared" si="5"/>
        <v>#VALUE!</v>
      </c>
    </row>
    <row r="14" spans="1:12" s="3" customFormat="1" ht="15.75">
      <c r="A14" s="174" t="s">
        <v>7</v>
      </c>
      <c r="B14" s="115">
        <v>662.9</v>
      </c>
      <c r="C14" s="53">
        <v>68.7</v>
      </c>
      <c r="D14" s="40">
        <f t="shared" si="1"/>
        <v>10.363554080555136</v>
      </c>
      <c r="E14" s="40">
        <v>193</v>
      </c>
      <c r="F14" s="91">
        <f t="shared" si="0"/>
        <v>-124.3</v>
      </c>
      <c r="G14" s="109">
        <v>181</v>
      </c>
      <c r="H14" s="110">
        <v>653.6</v>
      </c>
      <c r="I14" s="91">
        <f t="shared" si="2"/>
        <v>-472.6</v>
      </c>
      <c r="J14" s="53">
        <f t="shared" si="3"/>
        <v>26.346433770014556</v>
      </c>
      <c r="K14" s="40">
        <f t="shared" si="4"/>
        <v>33.865284974093264</v>
      </c>
      <c r="L14" s="91">
        <f t="shared" si="5"/>
        <v>-7.518851204078707</v>
      </c>
    </row>
    <row r="15" spans="1:12" s="3" customFormat="1" ht="15.75" hidden="1">
      <c r="A15" s="174" t="s">
        <v>8</v>
      </c>
      <c r="B15" s="115">
        <v>27.1</v>
      </c>
      <c r="C15" s="53"/>
      <c r="D15" s="40">
        <f t="shared" si="1"/>
        <v>0</v>
      </c>
      <c r="E15" s="40"/>
      <c r="F15" s="91">
        <f t="shared" si="0"/>
        <v>0</v>
      </c>
      <c r="G15" s="109"/>
      <c r="H15" s="110"/>
      <c r="I15" s="91">
        <f t="shared" si="2"/>
        <v>0</v>
      </c>
      <c r="J15" s="53">
        <f t="shared" si="3"/>
      </c>
      <c r="K15" s="40" t="e">
        <f t="shared" si="4"/>
        <v>#DIV/0!</v>
      </c>
      <c r="L15" s="91" t="e">
        <f t="shared" si="5"/>
        <v>#VALUE!</v>
      </c>
    </row>
    <row r="16" spans="1:14" s="3" customFormat="1" ht="15.75" hidden="1">
      <c r="A16" s="174" t="s">
        <v>9</v>
      </c>
      <c r="B16" s="115">
        <v>29.3</v>
      </c>
      <c r="C16" s="53"/>
      <c r="D16" s="40">
        <f t="shared" si="1"/>
        <v>0</v>
      </c>
      <c r="E16" s="40"/>
      <c r="F16" s="91">
        <f t="shared" si="0"/>
        <v>0</v>
      </c>
      <c r="G16" s="109"/>
      <c r="H16" s="110"/>
      <c r="I16" s="91">
        <f t="shared" si="2"/>
        <v>0</v>
      </c>
      <c r="J16" s="53">
        <f t="shared" si="3"/>
      </c>
      <c r="K16" s="40" t="e">
        <f t="shared" si="4"/>
        <v>#DIV/0!</v>
      </c>
      <c r="L16" s="91" t="e">
        <f t="shared" si="5"/>
        <v>#VALUE!</v>
      </c>
      <c r="M16" s="24"/>
      <c r="N16" s="24"/>
    </row>
    <row r="17" spans="1:12" s="3" customFormat="1" ht="15.75" hidden="1">
      <c r="A17" s="174" t="s">
        <v>10</v>
      </c>
      <c r="B17" s="115">
        <v>11.5</v>
      </c>
      <c r="C17" s="53"/>
      <c r="D17" s="40">
        <f t="shared" si="1"/>
        <v>0</v>
      </c>
      <c r="E17" s="40"/>
      <c r="F17" s="91">
        <f t="shared" si="0"/>
        <v>0</v>
      </c>
      <c r="G17" s="109"/>
      <c r="H17" s="110"/>
      <c r="I17" s="91">
        <f t="shared" si="2"/>
        <v>0</v>
      </c>
      <c r="J17" s="53">
        <f t="shared" si="3"/>
      </c>
      <c r="K17" s="40" t="e">
        <f t="shared" si="4"/>
        <v>#DIV/0!</v>
      </c>
      <c r="L17" s="91" t="e">
        <f t="shared" si="5"/>
        <v>#VALUE!</v>
      </c>
    </row>
    <row r="18" spans="1:12" s="3" customFormat="1" ht="15.75">
      <c r="A18" s="174" t="s">
        <v>11</v>
      </c>
      <c r="B18" s="115">
        <v>566.3</v>
      </c>
      <c r="C18" s="53">
        <v>29.1</v>
      </c>
      <c r="D18" s="40">
        <f t="shared" si="1"/>
        <v>5.1386191064806646</v>
      </c>
      <c r="E18" s="40">
        <v>52.4</v>
      </c>
      <c r="F18" s="91">
        <f t="shared" si="0"/>
        <v>-23.299999999999997</v>
      </c>
      <c r="G18" s="109">
        <v>105.8</v>
      </c>
      <c r="H18" s="110">
        <v>218</v>
      </c>
      <c r="I18" s="91">
        <f t="shared" si="2"/>
        <v>-112.2</v>
      </c>
      <c r="J18" s="53">
        <f t="shared" si="3"/>
        <v>36.3573883161512</v>
      </c>
      <c r="K18" s="40">
        <f t="shared" si="4"/>
        <v>41.603053435114504</v>
      </c>
      <c r="L18" s="91">
        <f t="shared" si="5"/>
        <v>-5.245665118963302</v>
      </c>
    </row>
    <row r="19" spans="1:12" s="3" customFormat="1" ht="15" hidden="1">
      <c r="A19" s="56" t="s">
        <v>12</v>
      </c>
      <c r="B19" s="115">
        <v>391.2</v>
      </c>
      <c r="C19" s="53"/>
      <c r="D19" s="40">
        <f t="shared" si="1"/>
        <v>0</v>
      </c>
      <c r="E19" s="40">
        <v>28.5</v>
      </c>
      <c r="F19" s="91">
        <f t="shared" si="0"/>
        <v>-28.5</v>
      </c>
      <c r="G19" s="109"/>
      <c r="H19" s="110">
        <v>99.2</v>
      </c>
      <c r="I19" s="91">
        <f t="shared" si="2"/>
        <v>-99.2</v>
      </c>
      <c r="J19" s="53">
        <f t="shared" si="3"/>
      </c>
      <c r="K19" s="40">
        <f t="shared" si="4"/>
        <v>34.80701754385965</v>
      </c>
      <c r="L19" s="91" t="e">
        <f t="shared" si="5"/>
        <v>#VALUE!</v>
      </c>
    </row>
    <row r="20" spans="1:12" s="3" customFormat="1" ht="15" hidden="1">
      <c r="A20" s="56" t="s">
        <v>93</v>
      </c>
      <c r="B20" s="115">
        <v>85.7</v>
      </c>
      <c r="C20" s="53"/>
      <c r="D20" s="40">
        <f t="shared" si="1"/>
        <v>0</v>
      </c>
      <c r="E20" s="40"/>
      <c r="F20" s="91">
        <f t="shared" si="0"/>
        <v>0</v>
      </c>
      <c r="G20" s="109"/>
      <c r="H20" s="110"/>
      <c r="I20" s="91">
        <f t="shared" si="2"/>
        <v>0</v>
      </c>
      <c r="J20" s="53">
        <f t="shared" si="3"/>
      </c>
      <c r="K20" s="40" t="e">
        <f t="shared" si="4"/>
        <v>#DIV/0!</v>
      </c>
      <c r="L20" s="91" t="e">
        <f t="shared" si="5"/>
        <v>#VALUE!</v>
      </c>
    </row>
    <row r="21" spans="1:12" s="3" customFormat="1" ht="15" hidden="1">
      <c r="A21" s="56" t="s">
        <v>13</v>
      </c>
      <c r="B21" s="115">
        <v>490.40000000000003</v>
      </c>
      <c r="C21" s="53"/>
      <c r="D21" s="40">
        <f t="shared" si="1"/>
        <v>0</v>
      </c>
      <c r="E21" s="40">
        <v>6.86</v>
      </c>
      <c r="F21" s="91">
        <f t="shared" si="0"/>
        <v>-6.86</v>
      </c>
      <c r="G21" s="109"/>
      <c r="H21" s="110">
        <v>33.3</v>
      </c>
      <c r="I21" s="91">
        <f t="shared" si="2"/>
        <v>-33.3</v>
      </c>
      <c r="J21" s="53">
        <f t="shared" si="3"/>
      </c>
      <c r="K21" s="40">
        <f t="shared" si="4"/>
        <v>48.54227405247813</v>
      </c>
      <c r="L21" s="91" t="e">
        <f t="shared" si="5"/>
        <v>#VALUE!</v>
      </c>
    </row>
    <row r="22" spans="1:12" s="3" customFormat="1" ht="15" hidden="1">
      <c r="A22" s="56" t="s">
        <v>14</v>
      </c>
      <c r="B22" s="115">
        <v>285.8</v>
      </c>
      <c r="C22" s="53"/>
      <c r="D22" s="40">
        <f t="shared" si="1"/>
        <v>0</v>
      </c>
      <c r="E22" s="40"/>
      <c r="F22" s="91">
        <f t="shared" si="0"/>
        <v>0</v>
      </c>
      <c r="G22" s="109"/>
      <c r="H22" s="110"/>
      <c r="I22" s="91">
        <f t="shared" si="2"/>
        <v>0</v>
      </c>
      <c r="J22" s="53">
        <f t="shared" si="3"/>
      </c>
      <c r="K22" s="40" t="e">
        <f t="shared" si="4"/>
        <v>#DIV/0!</v>
      </c>
      <c r="L22" s="91" t="e">
        <f t="shared" si="5"/>
        <v>#VALUE!</v>
      </c>
    </row>
    <row r="23" spans="1:12" s="3" customFormat="1" ht="15" hidden="1">
      <c r="A23" s="56" t="s">
        <v>15</v>
      </c>
      <c r="B23" s="115">
        <v>40.099999999999994</v>
      </c>
      <c r="C23" s="53"/>
      <c r="D23" s="40">
        <f t="shared" si="1"/>
        <v>0</v>
      </c>
      <c r="E23" s="40"/>
      <c r="F23" s="91">
        <f t="shared" si="0"/>
        <v>0</v>
      </c>
      <c r="G23" s="109"/>
      <c r="H23" s="110"/>
      <c r="I23" s="91">
        <f t="shared" si="2"/>
        <v>0</v>
      </c>
      <c r="J23" s="53">
        <f t="shared" si="3"/>
      </c>
      <c r="K23" s="40" t="e">
        <f t="shared" si="4"/>
        <v>#DIV/0!</v>
      </c>
      <c r="L23" s="91" t="e">
        <f t="shared" si="5"/>
        <v>#VALUE!</v>
      </c>
    </row>
    <row r="24" spans="1:12" s="3" customFormat="1" ht="15" hidden="1">
      <c r="A24" s="56" t="s">
        <v>16</v>
      </c>
      <c r="B24" s="115">
        <v>564.5</v>
      </c>
      <c r="C24" s="53"/>
      <c r="D24" s="40">
        <f t="shared" si="1"/>
        <v>0</v>
      </c>
      <c r="E24" s="40">
        <v>31.62</v>
      </c>
      <c r="F24" s="91">
        <f t="shared" si="0"/>
        <v>-31.62</v>
      </c>
      <c r="G24" s="109"/>
      <c r="H24" s="110">
        <v>98.54</v>
      </c>
      <c r="I24" s="91">
        <f t="shared" si="2"/>
        <v>-98.54</v>
      </c>
      <c r="J24" s="53">
        <f t="shared" si="3"/>
      </c>
      <c r="K24" s="40">
        <f t="shared" si="4"/>
        <v>31.163820366856424</v>
      </c>
      <c r="L24" s="91" t="e">
        <f t="shared" si="5"/>
        <v>#VALUE!</v>
      </c>
    </row>
    <row r="25" spans="1:12" s="3" customFormat="1" ht="15" hidden="1">
      <c r="A25" s="56" t="s">
        <v>17</v>
      </c>
      <c r="B25" s="115">
        <v>13.5</v>
      </c>
      <c r="C25" s="53"/>
      <c r="D25" s="40">
        <f t="shared" si="1"/>
        <v>0</v>
      </c>
      <c r="E25" s="40"/>
      <c r="F25" s="91">
        <f t="shared" si="0"/>
        <v>0</v>
      </c>
      <c r="G25" s="109"/>
      <c r="H25" s="110"/>
      <c r="I25" s="91">
        <f t="shared" si="2"/>
        <v>0</v>
      </c>
      <c r="J25" s="53">
        <f t="shared" si="3"/>
      </c>
      <c r="K25" s="40" t="e">
        <f t="shared" si="4"/>
        <v>#DIV/0!</v>
      </c>
      <c r="L25" s="91" t="e">
        <f t="shared" si="5"/>
        <v>#VALUE!</v>
      </c>
    </row>
    <row r="26" spans="1:12" s="3" customFormat="1" ht="15" hidden="1">
      <c r="A26" s="56" t="s">
        <v>18</v>
      </c>
      <c r="B26" s="115">
        <v>327</v>
      </c>
      <c r="C26" s="53"/>
      <c r="D26" s="40">
        <f t="shared" si="1"/>
        <v>0</v>
      </c>
      <c r="E26" s="40"/>
      <c r="F26" s="91">
        <f t="shared" si="0"/>
        <v>0</v>
      </c>
      <c r="G26" s="109"/>
      <c r="H26" s="110"/>
      <c r="I26" s="91">
        <f t="shared" si="2"/>
        <v>0</v>
      </c>
      <c r="J26" s="53">
        <f t="shared" si="3"/>
      </c>
      <c r="K26" s="40" t="e">
        <f t="shared" si="4"/>
        <v>#DIV/0!</v>
      </c>
      <c r="L26" s="91" t="e">
        <f t="shared" si="5"/>
        <v>#VALUE!</v>
      </c>
    </row>
    <row r="27" spans="1:12" s="3" customFormat="1" ht="15" hidden="1">
      <c r="A27" s="56" t="s">
        <v>19</v>
      </c>
      <c r="B27" s="115">
        <v>15.2</v>
      </c>
      <c r="C27" s="53"/>
      <c r="D27" s="40">
        <f t="shared" si="1"/>
        <v>0</v>
      </c>
      <c r="E27" s="40"/>
      <c r="F27" s="91">
        <f t="shared" si="0"/>
        <v>0</v>
      </c>
      <c r="G27" s="109"/>
      <c r="H27" s="110"/>
      <c r="I27" s="91">
        <f t="shared" si="2"/>
        <v>0</v>
      </c>
      <c r="J27" s="53">
        <f t="shared" si="3"/>
      </c>
      <c r="K27" s="40" t="e">
        <f t="shared" si="4"/>
        <v>#DIV/0!</v>
      </c>
      <c r="L27" s="91" t="e">
        <f t="shared" si="5"/>
        <v>#VALUE!</v>
      </c>
    </row>
    <row r="28" spans="1:12" s="19" customFormat="1" ht="15.75" hidden="1">
      <c r="A28" s="55" t="s">
        <v>20</v>
      </c>
      <c r="B28" s="86">
        <v>140.8</v>
      </c>
      <c r="C28" s="38">
        <f>SUM(C29:C38)-C32</f>
        <v>0</v>
      </c>
      <c r="D28" s="29">
        <f t="shared" si="1"/>
        <v>0</v>
      </c>
      <c r="E28" s="29">
        <v>0</v>
      </c>
      <c r="F28" s="32">
        <f t="shared" si="0"/>
        <v>0</v>
      </c>
      <c r="G28" s="46">
        <f>SUM(G29:G38)-G32</f>
        <v>0</v>
      </c>
      <c r="H28" s="30">
        <v>0</v>
      </c>
      <c r="I28" s="32">
        <f t="shared" si="2"/>
        <v>0</v>
      </c>
      <c r="J28" s="31">
        <f t="shared" si="3"/>
      </c>
      <c r="K28" s="37" t="e">
        <f t="shared" si="4"/>
        <v>#DIV/0!</v>
      </c>
      <c r="L28" s="91" t="e">
        <f t="shared" si="5"/>
        <v>#VALUE!</v>
      </c>
    </row>
    <row r="29" spans="1:12" s="3" customFormat="1" ht="15.75" hidden="1">
      <c r="A29" s="56" t="s">
        <v>61</v>
      </c>
      <c r="B29" s="87">
        <v>0</v>
      </c>
      <c r="C29" s="35"/>
      <c r="D29" s="33" t="e">
        <f t="shared" si="1"/>
        <v>#DIV/0!</v>
      </c>
      <c r="E29" s="33"/>
      <c r="F29" s="32">
        <f t="shared" si="0"/>
        <v>0</v>
      </c>
      <c r="G29" s="47"/>
      <c r="H29" s="34"/>
      <c r="I29" s="32">
        <f t="shared" si="2"/>
        <v>0</v>
      </c>
      <c r="J29" s="31">
        <f t="shared" si="3"/>
      </c>
      <c r="K29" s="40" t="e">
        <f t="shared" si="4"/>
        <v>#DIV/0!</v>
      </c>
      <c r="L29" s="91" t="e">
        <f t="shared" si="5"/>
        <v>#VALUE!</v>
      </c>
    </row>
    <row r="30" spans="1:12" s="3" customFormat="1" ht="15.75" hidden="1">
      <c r="A30" s="56" t="s">
        <v>21</v>
      </c>
      <c r="B30" s="87">
        <v>0</v>
      </c>
      <c r="C30" s="35"/>
      <c r="D30" s="33" t="e">
        <f t="shared" si="1"/>
        <v>#DIV/0!</v>
      </c>
      <c r="E30" s="33"/>
      <c r="F30" s="32">
        <f t="shared" si="0"/>
        <v>0</v>
      </c>
      <c r="G30" s="47"/>
      <c r="H30" s="34"/>
      <c r="I30" s="32">
        <f t="shared" si="2"/>
        <v>0</v>
      </c>
      <c r="J30" s="31">
        <f t="shared" si="3"/>
      </c>
      <c r="K30" s="40" t="e">
        <f t="shared" si="4"/>
        <v>#DIV/0!</v>
      </c>
      <c r="L30" s="91" t="e">
        <f t="shared" si="5"/>
        <v>#VALUE!</v>
      </c>
    </row>
    <row r="31" spans="1:12" s="3" customFormat="1" ht="15.75" hidden="1">
      <c r="A31" s="56" t="s">
        <v>22</v>
      </c>
      <c r="B31" s="87">
        <v>1.7</v>
      </c>
      <c r="C31" s="35"/>
      <c r="D31" s="33">
        <f t="shared" si="1"/>
        <v>0</v>
      </c>
      <c r="E31" s="33"/>
      <c r="F31" s="32">
        <f t="shared" si="0"/>
        <v>0</v>
      </c>
      <c r="G31" s="47"/>
      <c r="H31" s="34"/>
      <c r="I31" s="32">
        <f t="shared" si="2"/>
        <v>0</v>
      </c>
      <c r="J31" s="31">
        <f t="shared" si="3"/>
      </c>
      <c r="K31" s="40" t="e">
        <f t="shared" si="4"/>
        <v>#DIV/0!</v>
      </c>
      <c r="L31" s="91" t="e">
        <f t="shared" si="5"/>
        <v>#VALUE!</v>
      </c>
    </row>
    <row r="32" spans="1:12" s="3" customFormat="1" ht="15.75" hidden="1">
      <c r="A32" s="56" t="s">
        <v>62</v>
      </c>
      <c r="B32" s="87">
        <v>0</v>
      </c>
      <c r="C32" s="35"/>
      <c r="D32" s="33" t="e">
        <f t="shared" si="1"/>
        <v>#DIV/0!</v>
      </c>
      <c r="E32" s="33"/>
      <c r="F32" s="32">
        <f t="shared" si="0"/>
        <v>0</v>
      </c>
      <c r="G32" s="47"/>
      <c r="H32" s="34"/>
      <c r="I32" s="32">
        <f t="shared" si="2"/>
        <v>0</v>
      </c>
      <c r="J32" s="31">
        <f t="shared" si="3"/>
      </c>
      <c r="K32" s="40" t="e">
        <f t="shared" si="4"/>
        <v>#DIV/0!</v>
      </c>
      <c r="L32" s="91" t="e">
        <f t="shared" si="5"/>
        <v>#VALUE!</v>
      </c>
    </row>
    <row r="33" spans="1:12" s="3" customFormat="1" ht="15.75" hidden="1">
      <c r="A33" s="56" t="s">
        <v>23</v>
      </c>
      <c r="B33" s="87">
        <v>16.3</v>
      </c>
      <c r="C33" s="35"/>
      <c r="D33" s="33">
        <f t="shared" si="1"/>
        <v>0</v>
      </c>
      <c r="E33" s="33"/>
      <c r="F33" s="32">
        <f t="shared" si="0"/>
        <v>0</v>
      </c>
      <c r="G33" s="47"/>
      <c r="H33" s="34"/>
      <c r="I33" s="32">
        <f t="shared" si="2"/>
        <v>0</v>
      </c>
      <c r="J33" s="31">
        <f t="shared" si="3"/>
      </c>
      <c r="K33" s="40" t="e">
        <f t="shared" si="4"/>
        <v>#DIV/0!</v>
      </c>
      <c r="L33" s="91" t="e">
        <f t="shared" si="5"/>
        <v>#VALUE!</v>
      </c>
    </row>
    <row r="34" spans="1:12" s="3" customFormat="1" ht="15.75" hidden="1">
      <c r="A34" s="56" t="s">
        <v>24</v>
      </c>
      <c r="B34" s="87">
        <v>84.5</v>
      </c>
      <c r="C34" s="35"/>
      <c r="D34" s="33">
        <f t="shared" si="1"/>
        <v>0</v>
      </c>
      <c r="E34" s="33"/>
      <c r="F34" s="32">
        <f t="shared" si="0"/>
        <v>0</v>
      </c>
      <c r="G34" s="47"/>
      <c r="H34" s="34"/>
      <c r="I34" s="32">
        <f t="shared" si="2"/>
        <v>0</v>
      </c>
      <c r="J34" s="31">
        <f t="shared" si="3"/>
      </c>
      <c r="K34" s="40" t="e">
        <f t="shared" si="4"/>
        <v>#DIV/0!</v>
      </c>
      <c r="L34" s="91" t="e">
        <f t="shared" si="5"/>
        <v>#VALUE!</v>
      </c>
    </row>
    <row r="35" spans="1:12" s="3" customFormat="1" ht="15.75" hidden="1">
      <c r="A35" s="56" t="s">
        <v>25</v>
      </c>
      <c r="B35" s="87">
        <v>9.1</v>
      </c>
      <c r="C35" s="35"/>
      <c r="D35" s="33">
        <f t="shared" si="1"/>
        <v>0</v>
      </c>
      <c r="E35" s="33"/>
      <c r="F35" s="32">
        <f t="shared" si="0"/>
        <v>0</v>
      </c>
      <c r="G35" s="47"/>
      <c r="H35" s="34"/>
      <c r="I35" s="32">
        <f t="shared" si="2"/>
        <v>0</v>
      </c>
      <c r="J35" s="31">
        <f t="shared" si="3"/>
      </c>
      <c r="K35" s="40" t="e">
        <f t="shared" si="4"/>
        <v>#DIV/0!</v>
      </c>
      <c r="L35" s="91" t="e">
        <f t="shared" si="5"/>
        <v>#VALUE!</v>
      </c>
    </row>
    <row r="36" spans="1:12" s="3" customFormat="1" ht="15.75" hidden="1">
      <c r="A36" s="56" t="s">
        <v>26</v>
      </c>
      <c r="B36" s="87">
        <v>0</v>
      </c>
      <c r="C36" s="35"/>
      <c r="D36" s="33" t="e">
        <f t="shared" si="1"/>
        <v>#DIV/0!</v>
      </c>
      <c r="E36" s="33"/>
      <c r="F36" s="32">
        <f t="shared" si="0"/>
        <v>0</v>
      </c>
      <c r="G36" s="47"/>
      <c r="H36" s="34"/>
      <c r="I36" s="32">
        <f t="shared" si="2"/>
        <v>0</v>
      </c>
      <c r="J36" s="31">
        <f t="shared" si="3"/>
      </c>
      <c r="K36" s="40" t="e">
        <f t="shared" si="4"/>
        <v>#DIV/0!</v>
      </c>
      <c r="L36" s="91" t="e">
        <f t="shared" si="5"/>
        <v>#VALUE!</v>
      </c>
    </row>
    <row r="37" spans="1:12" s="3" customFormat="1" ht="15.75" hidden="1">
      <c r="A37" s="56" t="s">
        <v>27</v>
      </c>
      <c r="B37" s="87">
        <v>10.6</v>
      </c>
      <c r="C37" s="35"/>
      <c r="D37" s="33">
        <f t="shared" si="1"/>
        <v>0</v>
      </c>
      <c r="E37" s="33"/>
      <c r="F37" s="32">
        <f t="shared" si="0"/>
        <v>0</v>
      </c>
      <c r="G37" s="47"/>
      <c r="H37" s="34"/>
      <c r="I37" s="32">
        <f t="shared" si="2"/>
        <v>0</v>
      </c>
      <c r="J37" s="31">
        <f t="shared" si="3"/>
      </c>
      <c r="K37" s="40" t="e">
        <f t="shared" si="4"/>
        <v>#DIV/0!</v>
      </c>
      <c r="L37" s="91" t="e">
        <f t="shared" si="5"/>
        <v>#VALUE!</v>
      </c>
    </row>
    <row r="38" spans="1:12" s="3" customFormat="1" ht="15.75" hidden="1">
      <c r="A38" s="56" t="s">
        <v>28</v>
      </c>
      <c r="B38" s="87">
        <v>18.6</v>
      </c>
      <c r="C38" s="35"/>
      <c r="D38" s="33">
        <f t="shared" si="1"/>
        <v>0</v>
      </c>
      <c r="E38" s="33"/>
      <c r="F38" s="32">
        <f t="shared" si="0"/>
        <v>0</v>
      </c>
      <c r="G38" s="47"/>
      <c r="H38" s="34"/>
      <c r="I38" s="32">
        <f t="shared" si="2"/>
        <v>0</v>
      </c>
      <c r="J38" s="31">
        <f t="shared" si="3"/>
      </c>
      <c r="K38" s="40" t="e">
        <f t="shared" si="4"/>
        <v>#DIV/0!</v>
      </c>
      <c r="L38" s="91" t="e">
        <f t="shared" si="5"/>
        <v>#VALUE!</v>
      </c>
    </row>
    <row r="39" spans="1:14" s="19" customFormat="1" ht="15.75">
      <c r="A39" s="55" t="s">
        <v>94</v>
      </c>
      <c r="B39" s="86">
        <v>4912.8</v>
      </c>
      <c r="C39" s="38">
        <f>SUM(C40:C45)</f>
        <v>2384.5476999999996</v>
      </c>
      <c r="D39" s="29">
        <f t="shared" si="1"/>
        <v>48.53744707702327</v>
      </c>
      <c r="E39" s="29">
        <v>2831.812</v>
      </c>
      <c r="F39" s="32">
        <f t="shared" si="0"/>
        <v>-447.2643000000003</v>
      </c>
      <c r="G39" s="38">
        <f>SUM(G40:G45)</f>
        <v>9839.8809</v>
      </c>
      <c r="H39" s="29">
        <v>10987.143</v>
      </c>
      <c r="I39" s="32">
        <f>G39-H39</f>
        <v>-1147.2621</v>
      </c>
      <c r="J39" s="31">
        <f t="shared" si="3"/>
        <v>41.2651879431894</v>
      </c>
      <c r="K39" s="37">
        <f t="shared" si="4"/>
        <v>38.798984537109106</v>
      </c>
      <c r="L39" s="60">
        <f t="shared" si="5"/>
        <v>2.4662034060802966</v>
      </c>
      <c r="M39" s="20"/>
      <c r="N39" s="20"/>
    </row>
    <row r="40" spans="1:14" s="23" customFormat="1" ht="15">
      <c r="A40" s="56" t="s">
        <v>63</v>
      </c>
      <c r="B40" s="87">
        <v>83.4</v>
      </c>
      <c r="C40" s="35">
        <v>54.503</v>
      </c>
      <c r="D40" s="33">
        <f t="shared" si="1"/>
        <v>65.35131894484411</v>
      </c>
      <c r="E40" s="33">
        <v>48.314</v>
      </c>
      <c r="F40" s="36">
        <f t="shared" si="0"/>
        <v>6.189</v>
      </c>
      <c r="G40" s="48">
        <v>286.164</v>
      </c>
      <c r="H40" s="34">
        <v>214.998</v>
      </c>
      <c r="I40" s="36">
        <f t="shared" si="2"/>
        <v>71.166</v>
      </c>
      <c r="J40" s="35">
        <f t="shared" si="3"/>
        <v>52.504265820230074</v>
      </c>
      <c r="K40" s="40">
        <f t="shared" si="4"/>
        <v>44.50014488554042</v>
      </c>
      <c r="L40" s="36">
        <f aca="true" t="shared" si="6" ref="L40:L102">J40-K40</f>
        <v>8.004120934689652</v>
      </c>
      <c r="M40" s="3"/>
      <c r="N40" s="3"/>
    </row>
    <row r="41" spans="1:12" s="3" customFormat="1" ht="15">
      <c r="A41" s="56" t="s">
        <v>67</v>
      </c>
      <c r="B41" s="87">
        <v>130</v>
      </c>
      <c r="C41" s="35">
        <v>85.55</v>
      </c>
      <c r="D41" s="33">
        <f t="shared" si="1"/>
        <v>65.8076923076923</v>
      </c>
      <c r="E41" s="33">
        <v>107.9</v>
      </c>
      <c r="F41" s="36">
        <f t="shared" si="0"/>
        <v>-22.35000000000001</v>
      </c>
      <c r="G41" s="48">
        <v>185.6</v>
      </c>
      <c r="H41" s="34">
        <v>199.6</v>
      </c>
      <c r="I41" s="36">
        <f t="shared" si="2"/>
        <v>-14</v>
      </c>
      <c r="J41" s="35">
        <f t="shared" si="3"/>
        <v>21.694915254237287</v>
      </c>
      <c r="K41" s="40">
        <f t="shared" si="4"/>
        <v>18.49860982391103</v>
      </c>
      <c r="L41" s="36">
        <f t="shared" si="6"/>
        <v>3.196305430326259</v>
      </c>
    </row>
    <row r="42" spans="1:12" s="3" customFormat="1" ht="15">
      <c r="A42" s="56" t="s">
        <v>30</v>
      </c>
      <c r="B42" s="87">
        <v>1413.2</v>
      </c>
      <c r="C42" s="35">
        <v>977.5</v>
      </c>
      <c r="D42" s="33">
        <f t="shared" si="1"/>
        <v>69.16926125106141</v>
      </c>
      <c r="E42" s="33">
        <v>941.7</v>
      </c>
      <c r="F42" s="91">
        <f t="shared" si="0"/>
        <v>35.799999999999955</v>
      </c>
      <c r="G42" s="117">
        <v>5650.2</v>
      </c>
      <c r="H42" s="110">
        <v>5228.9</v>
      </c>
      <c r="I42" s="91">
        <f t="shared" si="2"/>
        <v>421.3000000000002</v>
      </c>
      <c r="J42" s="53">
        <f t="shared" si="3"/>
        <v>57.80255754475703</v>
      </c>
      <c r="K42" s="40">
        <f t="shared" si="4"/>
        <v>55.52617606456408</v>
      </c>
      <c r="L42" s="91">
        <f t="shared" si="6"/>
        <v>2.2763814801929456</v>
      </c>
    </row>
    <row r="43" spans="1:12" s="3" customFormat="1" ht="15">
      <c r="A43" s="56" t="s">
        <v>31</v>
      </c>
      <c r="B43" s="87">
        <v>0.7</v>
      </c>
      <c r="C43" s="118">
        <v>0.04</v>
      </c>
      <c r="D43" s="33">
        <f t="shared" si="1"/>
        <v>5.714285714285714</v>
      </c>
      <c r="E43" s="33">
        <v>0.9</v>
      </c>
      <c r="F43" s="91">
        <f t="shared" si="0"/>
        <v>-0.86</v>
      </c>
      <c r="G43" s="117">
        <v>0.1</v>
      </c>
      <c r="H43" s="110">
        <v>1.1</v>
      </c>
      <c r="I43" s="91">
        <f>G43-H43</f>
        <v>-1</v>
      </c>
      <c r="J43" s="53">
        <f t="shared" si="3"/>
        <v>25</v>
      </c>
      <c r="K43" s="40">
        <f t="shared" si="4"/>
        <v>12.222222222222223</v>
      </c>
      <c r="L43" s="91">
        <f t="shared" si="6"/>
        <v>12.777777777777777</v>
      </c>
    </row>
    <row r="44" spans="1:12" s="3" customFormat="1" ht="15">
      <c r="A44" s="56" t="s">
        <v>32</v>
      </c>
      <c r="B44" s="87">
        <v>1071.2</v>
      </c>
      <c r="C44" s="35">
        <v>259.239</v>
      </c>
      <c r="D44" s="33">
        <f t="shared" si="1"/>
        <v>24.200802837938756</v>
      </c>
      <c r="E44" s="33">
        <v>448.9</v>
      </c>
      <c r="F44" s="36">
        <f t="shared" si="0"/>
        <v>-189.661</v>
      </c>
      <c r="G44" s="48">
        <v>585.946</v>
      </c>
      <c r="H44" s="34">
        <v>1123.3</v>
      </c>
      <c r="I44" s="36">
        <f t="shared" si="2"/>
        <v>-537.3539999999999</v>
      </c>
      <c r="J44" s="35">
        <f t="shared" si="3"/>
        <v>22.602540512808645</v>
      </c>
      <c r="K44" s="40">
        <f t="shared" si="4"/>
        <v>25.02339051013589</v>
      </c>
      <c r="L44" s="91">
        <f t="shared" si="6"/>
        <v>-2.4208499973272453</v>
      </c>
    </row>
    <row r="45" spans="1:12" s="3" customFormat="1" ht="15">
      <c r="A45" s="56" t="s">
        <v>33</v>
      </c>
      <c r="B45" s="87">
        <v>2214.3</v>
      </c>
      <c r="C45" s="35">
        <v>1007.7156999999999</v>
      </c>
      <c r="D45" s="33">
        <f t="shared" si="1"/>
        <v>45.509447680982696</v>
      </c>
      <c r="E45" s="33">
        <v>1284.098</v>
      </c>
      <c r="F45" s="36">
        <f t="shared" si="0"/>
        <v>-276.3823000000001</v>
      </c>
      <c r="G45" s="48">
        <v>3131.8709000000003</v>
      </c>
      <c r="H45" s="34">
        <v>4219.245</v>
      </c>
      <c r="I45" s="36">
        <f t="shared" si="2"/>
        <v>-1087.3740999999995</v>
      </c>
      <c r="J45" s="35">
        <f t="shared" si="3"/>
        <v>31.078913427666166</v>
      </c>
      <c r="K45" s="40">
        <f t="shared" si="4"/>
        <v>32.85765572409582</v>
      </c>
      <c r="L45" s="36">
        <f t="shared" si="6"/>
        <v>-1.7787422964296553</v>
      </c>
    </row>
    <row r="46" spans="1:12" s="19" customFormat="1" ht="15.75">
      <c r="A46" s="55" t="s">
        <v>99</v>
      </c>
      <c r="B46" s="86">
        <v>1944.2</v>
      </c>
      <c r="C46" s="49">
        <f>SUM(C47:C53)</f>
        <v>1000.9219999999999</v>
      </c>
      <c r="D46" s="37">
        <f t="shared" si="1"/>
        <v>51.48246065219627</v>
      </c>
      <c r="E46" s="29">
        <v>1339.5162307692308</v>
      </c>
      <c r="F46" s="32">
        <f t="shared" si="0"/>
        <v>-338.5942307692309</v>
      </c>
      <c r="G46" s="49">
        <f>SUM(G47:G53)</f>
        <v>3888.6</v>
      </c>
      <c r="H46" s="29">
        <v>5013.755</v>
      </c>
      <c r="I46" s="32">
        <f>G46-H46</f>
        <v>-1125.1550000000002</v>
      </c>
      <c r="J46" s="31">
        <f t="shared" si="3"/>
        <v>38.85018013391653</v>
      </c>
      <c r="K46" s="37">
        <f t="shared" si="4"/>
        <v>37.429594989833014</v>
      </c>
      <c r="L46" s="32">
        <f t="shared" si="6"/>
        <v>1.4205851440835175</v>
      </c>
    </row>
    <row r="47" spans="1:14" s="3" customFormat="1" ht="15">
      <c r="A47" s="56" t="s">
        <v>64</v>
      </c>
      <c r="B47" s="87">
        <v>62.3</v>
      </c>
      <c r="C47" s="35">
        <v>29.4</v>
      </c>
      <c r="D47" s="33">
        <f t="shared" si="1"/>
        <v>47.19101123595505</v>
      </c>
      <c r="E47" s="33">
        <v>35.6</v>
      </c>
      <c r="F47" s="36">
        <f t="shared" si="0"/>
        <v>-6.200000000000003</v>
      </c>
      <c r="G47" s="48">
        <v>67.6</v>
      </c>
      <c r="H47" s="34">
        <v>68.8</v>
      </c>
      <c r="I47" s="36">
        <f t="shared" si="2"/>
        <v>-1.2000000000000028</v>
      </c>
      <c r="J47" s="35">
        <f>IF(C47&gt;0,G47/C47*10,"")</f>
        <v>22.993197278911563</v>
      </c>
      <c r="K47" s="40">
        <f t="shared" si="4"/>
        <v>19.325842696629213</v>
      </c>
      <c r="L47" s="36">
        <f t="shared" si="6"/>
        <v>3.66735458228235</v>
      </c>
      <c r="N47" s="3">
        <f>M47*C47/10</f>
        <v>0</v>
      </c>
    </row>
    <row r="48" spans="1:12" s="3" customFormat="1" ht="15">
      <c r="A48" s="56" t="s">
        <v>65</v>
      </c>
      <c r="B48" s="87">
        <v>17.7</v>
      </c>
      <c r="C48" s="35">
        <v>1.9</v>
      </c>
      <c r="D48" s="33">
        <f t="shared" si="1"/>
        <v>10.734463276836157</v>
      </c>
      <c r="E48" s="33">
        <v>4.4</v>
      </c>
      <c r="F48" s="36">
        <f t="shared" si="0"/>
        <v>-2.5000000000000004</v>
      </c>
      <c r="G48" s="48">
        <v>3.8</v>
      </c>
      <c r="H48" s="34">
        <v>8.5</v>
      </c>
      <c r="I48" s="36">
        <f t="shared" si="2"/>
        <v>-4.7</v>
      </c>
      <c r="J48" s="35">
        <f t="shared" si="3"/>
        <v>20</v>
      </c>
      <c r="K48" s="40">
        <f t="shared" si="4"/>
        <v>19.318181818181817</v>
      </c>
      <c r="L48" s="36">
        <f t="shared" si="6"/>
        <v>0.6818181818181834</v>
      </c>
    </row>
    <row r="49" spans="1:12" s="3" customFormat="1" ht="15">
      <c r="A49" s="56" t="s">
        <v>66</v>
      </c>
      <c r="B49" s="87">
        <v>44.4</v>
      </c>
      <c r="C49" s="35">
        <v>0.1</v>
      </c>
      <c r="D49" s="33">
        <f t="shared" si="1"/>
        <v>0.22522522522522523</v>
      </c>
      <c r="E49" s="33">
        <v>18.707</v>
      </c>
      <c r="F49" s="36">
        <f t="shared" si="0"/>
        <v>-18.607</v>
      </c>
      <c r="G49" s="48">
        <v>0.4</v>
      </c>
      <c r="H49" s="34">
        <v>52.459</v>
      </c>
      <c r="I49" s="36">
        <f>G49-H49</f>
        <v>-52.059000000000005</v>
      </c>
      <c r="J49" s="35">
        <f t="shared" si="3"/>
        <v>40</v>
      </c>
      <c r="K49" s="137">
        <f t="shared" si="4"/>
        <v>28.042444004917947</v>
      </c>
      <c r="L49" s="138">
        <f t="shared" si="6"/>
        <v>11.957555995082053</v>
      </c>
    </row>
    <row r="50" spans="1:12" s="3" customFormat="1" ht="15">
      <c r="A50" s="56" t="s">
        <v>29</v>
      </c>
      <c r="B50" s="87">
        <v>23</v>
      </c>
      <c r="C50" s="35">
        <v>0.652</v>
      </c>
      <c r="D50" s="33">
        <f t="shared" si="1"/>
        <v>2.8347826086956522</v>
      </c>
      <c r="E50" s="33">
        <v>1.64</v>
      </c>
      <c r="F50" s="36">
        <f t="shared" si="0"/>
        <v>-0.9879999999999999</v>
      </c>
      <c r="G50" s="48">
        <v>2.73</v>
      </c>
      <c r="H50" s="34">
        <v>6.296</v>
      </c>
      <c r="I50" s="36">
        <f>G50-H50</f>
        <v>-3.5660000000000003</v>
      </c>
      <c r="J50" s="35">
        <f t="shared" si="3"/>
        <v>41.871165644171775</v>
      </c>
      <c r="K50" s="40">
        <f t="shared" si="4"/>
        <v>38.390243902439025</v>
      </c>
      <c r="L50" s="36">
        <f t="shared" si="6"/>
        <v>3.4809217417327503</v>
      </c>
    </row>
    <row r="51" spans="1:12" s="3" customFormat="1" ht="15">
      <c r="A51" s="56" t="s">
        <v>68</v>
      </c>
      <c r="B51" s="87">
        <v>27</v>
      </c>
      <c r="C51" s="35">
        <v>14.9</v>
      </c>
      <c r="D51" s="33">
        <f t="shared" si="1"/>
        <v>55.18518518518518</v>
      </c>
      <c r="E51" s="33">
        <v>8.5</v>
      </c>
      <c r="F51" s="36">
        <f t="shared" si="0"/>
        <v>6.4</v>
      </c>
      <c r="G51" s="48">
        <v>39.4</v>
      </c>
      <c r="H51" s="34">
        <v>20.9</v>
      </c>
      <c r="I51" s="36">
        <f>G51-H51</f>
        <v>18.5</v>
      </c>
      <c r="J51" s="35">
        <f>IF(C51&gt;0,G51/C51*10,"")</f>
        <v>26.442953020134226</v>
      </c>
      <c r="K51" s="40">
        <f t="shared" si="4"/>
        <v>24.588235294117645</v>
      </c>
      <c r="L51" s="36">
        <f t="shared" si="6"/>
        <v>1.854717726016581</v>
      </c>
    </row>
    <row r="52" spans="1:12" s="3" customFormat="1" ht="15">
      <c r="A52" s="56" t="s">
        <v>69</v>
      </c>
      <c r="B52" s="87">
        <v>61.7</v>
      </c>
      <c r="C52" s="35">
        <v>24.67</v>
      </c>
      <c r="D52" s="33">
        <f>C52/B52*100</f>
        <v>39.9837925445705</v>
      </c>
      <c r="E52" s="33">
        <v>39.9</v>
      </c>
      <c r="F52" s="36">
        <f t="shared" si="0"/>
        <v>-15.229999999999997</v>
      </c>
      <c r="G52" s="48">
        <v>54.57</v>
      </c>
      <c r="H52" s="34">
        <v>56.8</v>
      </c>
      <c r="I52" s="36">
        <f>G52-H52</f>
        <v>-2.229999999999997</v>
      </c>
      <c r="J52" s="35">
        <f>IF(C52&gt;0,G52/C52*10,"")</f>
        <v>22.119983785974867</v>
      </c>
      <c r="K52" s="40">
        <f t="shared" si="4"/>
        <v>14.235588972431078</v>
      </c>
      <c r="L52" s="36">
        <f t="shared" si="6"/>
        <v>7.884394813543789</v>
      </c>
    </row>
    <row r="53" spans="1:12" s="3" customFormat="1" ht="15">
      <c r="A53" s="56" t="s">
        <v>96</v>
      </c>
      <c r="B53" s="87">
        <v>1708.1</v>
      </c>
      <c r="C53" s="35">
        <v>929.3</v>
      </c>
      <c r="D53" s="33">
        <f t="shared" si="1"/>
        <v>54.40547977284702</v>
      </c>
      <c r="E53" s="33">
        <v>1230.7692307692307</v>
      </c>
      <c r="F53" s="36">
        <f t="shared" si="0"/>
        <v>-301.46923076923076</v>
      </c>
      <c r="G53" s="48">
        <v>3720.1</v>
      </c>
      <c r="H53" s="34">
        <v>4800</v>
      </c>
      <c r="I53" s="36">
        <f>G53-H53</f>
        <v>-1079.9</v>
      </c>
      <c r="J53" s="35">
        <f>IF(C53&gt;0,G53/C53*10,"")</f>
        <v>40.03120628430001</v>
      </c>
      <c r="K53" s="40">
        <f t="shared" si="4"/>
        <v>39</v>
      </c>
      <c r="L53" s="36">
        <f t="shared" si="6"/>
        <v>1.031206284300012</v>
      </c>
    </row>
    <row r="54" spans="1:12" s="19" customFormat="1" ht="15.75">
      <c r="A54" s="57" t="s">
        <v>34</v>
      </c>
      <c r="B54" s="86">
        <v>6333.5</v>
      </c>
      <c r="C54" s="31">
        <f>SUM(C55:C69)-C66</f>
        <v>234.48000000000002</v>
      </c>
      <c r="D54" s="29">
        <f>C54/B54*100</f>
        <v>3.702218362674667</v>
      </c>
      <c r="E54" s="29">
        <v>346.49</v>
      </c>
      <c r="F54" s="32">
        <f t="shared" si="0"/>
        <v>-112.00999999999999</v>
      </c>
      <c r="G54" s="50">
        <f>SUM(G55:G69)-G66</f>
        <v>293.959</v>
      </c>
      <c r="H54" s="30">
        <v>646.76912</v>
      </c>
      <c r="I54" s="32">
        <f aca="true" t="shared" si="7" ref="I54:I106">G54-H54</f>
        <v>-352.81012000000004</v>
      </c>
      <c r="J54" s="38">
        <f>IF(C54&gt;0,G54/C54*10,"")</f>
        <v>12.53663425452064</v>
      </c>
      <c r="K54" s="37">
        <f t="shared" si="4"/>
        <v>18.6663141793414</v>
      </c>
      <c r="L54" s="39">
        <f t="shared" si="6"/>
        <v>-6.129679924820758</v>
      </c>
    </row>
    <row r="55" spans="1:14" s="23" customFormat="1" ht="15" hidden="1">
      <c r="A55" s="58" t="s">
        <v>70</v>
      </c>
      <c r="B55" s="87">
        <v>739.1</v>
      </c>
      <c r="C55" s="53"/>
      <c r="D55" s="33">
        <f t="shared" si="1"/>
        <v>0</v>
      </c>
      <c r="E55" s="33"/>
      <c r="F55" s="36">
        <f t="shared" si="0"/>
        <v>0</v>
      </c>
      <c r="G55" s="48"/>
      <c r="H55" s="34"/>
      <c r="I55" s="36">
        <f t="shared" si="7"/>
        <v>0</v>
      </c>
      <c r="J55" s="35">
        <f t="shared" si="3"/>
      </c>
      <c r="K55" s="40" t="e">
        <f t="shared" si="4"/>
        <v>#DIV/0!</v>
      </c>
      <c r="L55" s="41" t="e">
        <f t="shared" si="6"/>
        <v>#VALUE!</v>
      </c>
      <c r="M55" s="3"/>
      <c r="N55" s="3"/>
    </row>
    <row r="56" spans="1:12" s="3" customFormat="1" ht="15" hidden="1">
      <c r="A56" s="58" t="s">
        <v>71</v>
      </c>
      <c r="B56" s="87">
        <v>48.3</v>
      </c>
      <c r="C56" s="53"/>
      <c r="D56" s="33">
        <f t="shared" si="1"/>
        <v>0</v>
      </c>
      <c r="E56" s="33"/>
      <c r="F56" s="36">
        <f t="shared" si="0"/>
        <v>0</v>
      </c>
      <c r="G56" s="48"/>
      <c r="H56" s="34"/>
      <c r="I56" s="36">
        <f t="shared" si="7"/>
        <v>0</v>
      </c>
      <c r="J56" s="35">
        <f t="shared" si="3"/>
      </c>
      <c r="K56" s="40" t="e">
        <f t="shared" si="4"/>
        <v>#DIV/0!</v>
      </c>
      <c r="L56" s="41" t="e">
        <f t="shared" si="6"/>
        <v>#VALUE!</v>
      </c>
    </row>
    <row r="57" spans="1:12" s="3" customFormat="1" ht="15">
      <c r="A57" s="58" t="s">
        <v>72</v>
      </c>
      <c r="B57" s="87">
        <v>205.2</v>
      </c>
      <c r="C57" s="53">
        <v>1.08</v>
      </c>
      <c r="D57" s="33">
        <f t="shared" si="1"/>
        <v>0.5263157894736843</v>
      </c>
      <c r="E57" s="33">
        <v>0.145</v>
      </c>
      <c r="F57" s="36">
        <f t="shared" si="0"/>
        <v>0.935</v>
      </c>
      <c r="G57" s="48">
        <v>2.659</v>
      </c>
      <c r="H57" s="34">
        <v>0.233</v>
      </c>
      <c r="I57" s="36">
        <f t="shared" si="7"/>
        <v>2.4259999999999997</v>
      </c>
      <c r="J57" s="35">
        <f t="shared" si="3"/>
        <v>24.620370370370367</v>
      </c>
      <c r="K57" s="40">
        <f t="shared" si="4"/>
        <v>16.06896551724138</v>
      </c>
      <c r="L57" s="159">
        <f t="shared" si="6"/>
        <v>8.551404853128986</v>
      </c>
    </row>
    <row r="58" spans="1:12" s="3" customFormat="1" ht="15" hidden="1">
      <c r="A58" s="58" t="s">
        <v>73</v>
      </c>
      <c r="B58" s="87">
        <v>798.5</v>
      </c>
      <c r="C58" s="53"/>
      <c r="D58" s="33">
        <f t="shared" si="1"/>
        <v>0</v>
      </c>
      <c r="E58" s="33"/>
      <c r="F58" s="36">
        <f t="shared" si="0"/>
        <v>0</v>
      </c>
      <c r="G58" s="51"/>
      <c r="H58" s="34"/>
      <c r="I58" s="36">
        <f t="shared" si="7"/>
        <v>0</v>
      </c>
      <c r="J58" s="35">
        <f t="shared" si="3"/>
      </c>
      <c r="K58" s="40" t="e">
        <f t="shared" si="4"/>
        <v>#DIV/0!</v>
      </c>
      <c r="L58" s="159" t="e">
        <f t="shared" si="6"/>
        <v>#VALUE!</v>
      </c>
    </row>
    <row r="59" spans="1:12" s="3" customFormat="1" ht="15" hidden="1">
      <c r="A59" s="58" t="s">
        <v>74</v>
      </c>
      <c r="B59" s="87">
        <v>87</v>
      </c>
      <c r="C59" s="53"/>
      <c r="D59" s="33">
        <f t="shared" si="1"/>
        <v>0</v>
      </c>
      <c r="E59" s="33"/>
      <c r="F59" s="36">
        <f t="shared" si="0"/>
        <v>0</v>
      </c>
      <c r="G59" s="48"/>
      <c r="H59" s="34"/>
      <c r="I59" s="36">
        <f t="shared" si="7"/>
        <v>0</v>
      </c>
      <c r="J59" s="35">
        <f t="shared" si="3"/>
      </c>
      <c r="K59" s="40" t="e">
        <f t="shared" si="4"/>
        <v>#DIV/0!</v>
      </c>
      <c r="L59" s="159" t="e">
        <f t="shared" si="6"/>
        <v>#VALUE!</v>
      </c>
    </row>
    <row r="60" spans="1:12" s="3" customFormat="1" ht="15" hidden="1">
      <c r="A60" s="58" t="s">
        <v>35</v>
      </c>
      <c r="B60" s="87">
        <v>143.4</v>
      </c>
      <c r="C60" s="53"/>
      <c r="D60" s="33">
        <f t="shared" si="1"/>
        <v>0</v>
      </c>
      <c r="E60" s="33">
        <v>0.007</v>
      </c>
      <c r="F60" s="36">
        <f t="shared" si="0"/>
        <v>-0.007</v>
      </c>
      <c r="G60" s="48"/>
      <c r="H60" s="34">
        <v>0.027</v>
      </c>
      <c r="I60" s="36">
        <f t="shared" si="7"/>
        <v>-0.027</v>
      </c>
      <c r="J60" s="35">
        <f t="shared" si="3"/>
      </c>
      <c r="K60" s="40">
        <f t="shared" si="4"/>
        <v>38.57142857142857</v>
      </c>
      <c r="L60" s="159" t="e">
        <f t="shared" si="6"/>
        <v>#VALUE!</v>
      </c>
    </row>
    <row r="61" spans="1:12" s="3" customFormat="1" ht="15" hidden="1">
      <c r="A61" s="58" t="s">
        <v>36</v>
      </c>
      <c r="B61" s="87">
        <v>79.2</v>
      </c>
      <c r="C61" s="53"/>
      <c r="D61" s="33">
        <f t="shared" si="1"/>
        <v>0</v>
      </c>
      <c r="E61" s="33"/>
      <c r="F61" s="36">
        <f t="shared" si="0"/>
        <v>0</v>
      </c>
      <c r="G61" s="48"/>
      <c r="H61" s="34"/>
      <c r="I61" s="36">
        <f t="shared" si="7"/>
        <v>0</v>
      </c>
      <c r="J61" s="35">
        <f t="shared" si="3"/>
      </c>
      <c r="K61" s="40" t="e">
        <f t="shared" si="4"/>
        <v>#DIV/0!</v>
      </c>
      <c r="L61" s="159" t="e">
        <f t="shared" si="6"/>
        <v>#VALUE!</v>
      </c>
    </row>
    <row r="62" spans="1:12" s="3" customFormat="1" ht="15" hidden="1">
      <c r="A62" s="58" t="s">
        <v>75</v>
      </c>
      <c r="B62" s="87">
        <v>293.1</v>
      </c>
      <c r="C62" s="53"/>
      <c r="D62" s="33">
        <f t="shared" si="1"/>
        <v>0</v>
      </c>
      <c r="E62" s="33"/>
      <c r="F62" s="36">
        <f t="shared" si="0"/>
        <v>0</v>
      </c>
      <c r="G62" s="48"/>
      <c r="H62" s="34"/>
      <c r="I62" s="36">
        <f t="shared" si="7"/>
        <v>0</v>
      </c>
      <c r="J62" s="35">
        <f t="shared" si="3"/>
      </c>
      <c r="K62" s="40" t="e">
        <f t="shared" si="4"/>
        <v>#DIV/0!</v>
      </c>
      <c r="L62" s="159" t="e">
        <f t="shared" si="6"/>
        <v>#VALUE!</v>
      </c>
    </row>
    <row r="63" spans="1:12" s="3" customFormat="1" ht="15">
      <c r="A63" s="58" t="s">
        <v>37</v>
      </c>
      <c r="B63" s="87">
        <v>1515</v>
      </c>
      <c r="C63" s="53">
        <v>7.6</v>
      </c>
      <c r="D63" s="33">
        <f t="shared" si="1"/>
        <v>0.5016501650165016</v>
      </c>
      <c r="E63" s="33">
        <v>46.8</v>
      </c>
      <c r="F63" s="36">
        <f t="shared" si="0"/>
        <v>-39.199999999999996</v>
      </c>
      <c r="G63" s="48">
        <v>9.6</v>
      </c>
      <c r="H63" s="34">
        <v>74.1</v>
      </c>
      <c r="I63" s="36">
        <f t="shared" si="7"/>
        <v>-64.5</v>
      </c>
      <c r="J63" s="35">
        <f t="shared" si="3"/>
        <v>12.631578947368421</v>
      </c>
      <c r="K63" s="40">
        <f t="shared" si="4"/>
        <v>15.833333333333332</v>
      </c>
      <c r="L63" s="159">
        <f t="shared" si="6"/>
        <v>-3.201754385964911</v>
      </c>
    </row>
    <row r="64" spans="1:12" s="3" customFormat="1" ht="15" hidden="1">
      <c r="A64" s="58" t="s">
        <v>38</v>
      </c>
      <c r="B64" s="87">
        <v>440.2</v>
      </c>
      <c r="C64" s="53"/>
      <c r="D64" s="33">
        <f t="shared" si="1"/>
        <v>0</v>
      </c>
      <c r="E64" s="33"/>
      <c r="F64" s="36">
        <f t="shared" si="0"/>
        <v>0</v>
      </c>
      <c r="G64" s="48"/>
      <c r="H64" s="34"/>
      <c r="I64" s="36">
        <f t="shared" si="7"/>
        <v>0</v>
      </c>
      <c r="J64" s="35">
        <f t="shared" si="3"/>
      </c>
      <c r="K64" s="40" t="e">
        <f t="shared" si="4"/>
        <v>#DIV/0!</v>
      </c>
      <c r="L64" s="41" t="e">
        <f t="shared" si="6"/>
        <v>#VALUE!</v>
      </c>
    </row>
    <row r="65" spans="1:12" s="3" customFormat="1" ht="15" hidden="1">
      <c r="A65" s="58" t="s">
        <v>95</v>
      </c>
      <c r="B65" s="87">
        <v>101.5</v>
      </c>
      <c r="C65" s="53"/>
      <c r="D65" s="33">
        <f t="shared" si="1"/>
        <v>0</v>
      </c>
      <c r="E65" s="33"/>
      <c r="F65" s="36">
        <f t="shared" si="0"/>
        <v>0</v>
      </c>
      <c r="G65" s="48"/>
      <c r="H65" s="34"/>
      <c r="I65" s="36">
        <f t="shared" si="7"/>
        <v>0</v>
      </c>
      <c r="J65" s="35">
        <f t="shared" si="3"/>
      </c>
      <c r="K65" s="40" t="e">
        <f t="shared" si="4"/>
        <v>#DIV/0!</v>
      </c>
      <c r="L65" s="41" t="e">
        <f t="shared" si="6"/>
        <v>#VALUE!</v>
      </c>
    </row>
    <row r="66" spans="1:12" s="3" customFormat="1" ht="15" hidden="1">
      <c r="A66" s="58"/>
      <c r="B66" s="87">
        <v>0</v>
      </c>
      <c r="C66" s="53"/>
      <c r="D66" s="33" t="e">
        <f t="shared" si="1"/>
        <v>#DIV/0!</v>
      </c>
      <c r="E66" s="33"/>
      <c r="F66" s="36">
        <f t="shared" si="0"/>
        <v>0</v>
      </c>
      <c r="G66" s="48"/>
      <c r="H66" s="34"/>
      <c r="I66" s="36">
        <f t="shared" si="7"/>
        <v>0</v>
      </c>
      <c r="J66" s="35">
        <f t="shared" si="3"/>
      </c>
      <c r="K66" s="40" t="e">
        <f t="shared" si="4"/>
        <v>#DIV/0!</v>
      </c>
      <c r="L66" s="41" t="e">
        <f t="shared" si="6"/>
        <v>#VALUE!</v>
      </c>
    </row>
    <row r="67" spans="1:12" s="3" customFormat="1" ht="15">
      <c r="A67" s="56" t="s">
        <v>39</v>
      </c>
      <c r="B67" s="87">
        <v>461.6</v>
      </c>
      <c r="C67" s="53">
        <v>30</v>
      </c>
      <c r="D67" s="33">
        <f t="shared" si="1"/>
        <v>6.499133448873483</v>
      </c>
      <c r="E67" s="33">
        <v>53.4</v>
      </c>
      <c r="F67" s="36">
        <f t="shared" si="0"/>
        <v>-23.4</v>
      </c>
      <c r="G67" s="48">
        <v>44.1</v>
      </c>
      <c r="H67" s="34">
        <v>123.9</v>
      </c>
      <c r="I67" s="36">
        <f t="shared" si="7"/>
        <v>-79.80000000000001</v>
      </c>
      <c r="J67" s="35">
        <f t="shared" si="3"/>
        <v>14.7</v>
      </c>
      <c r="K67" s="40">
        <f t="shared" si="4"/>
        <v>23.202247191011235</v>
      </c>
      <c r="L67" s="41">
        <f t="shared" si="6"/>
        <v>-8.502247191011236</v>
      </c>
    </row>
    <row r="68" spans="1:12" s="3" customFormat="1" ht="15">
      <c r="A68" s="56" t="s">
        <v>40</v>
      </c>
      <c r="B68" s="87">
        <v>1049.7</v>
      </c>
      <c r="C68" s="35">
        <v>195.8</v>
      </c>
      <c r="D68" s="33">
        <f t="shared" si="1"/>
        <v>18.65294846146518</v>
      </c>
      <c r="E68" s="33">
        <v>243.5</v>
      </c>
      <c r="F68" s="36">
        <f t="shared" si="0"/>
        <v>-47.69999999999999</v>
      </c>
      <c r="G68" s="48">
        <v>237.6</v>
      </c>
      <c r="H68" s="34">
        <v>442.6</v>
      </c>
      <c r="I68" s="36">
        <f t="shared" si="7"/>
        <v>-205.00000000000003</v>
      </c>
      <c r="J68" s="35">
        <f t="shared" si="3"/>
        <v>12.134831460674157</v>
      </c>
      <c r="K68" s="40">
        <f t="shared" si="4"/>
        <v>18.176591375770023</v>
      </c>
      <c r="L68" s="41">
        <f t="shared" si="6"/>
        <v>-6.0417599150958665</v>
      </c>
    </row>
    <row r="69" spans="1:12" s="3" customFormat="1" ht="15" hidden="1">
      <c r="A69" s="58" t="s">
        <v>41</v>
      </c>
      <c r="B69" s="87">
        <v>371.7</v>
      </c>
      <c r="C69" s="53"/>
      <c r="D69" s="33">
        <f t="shared" si="1"/>
        <v>0</v>
      </c>
      <c r="E69" s="33">
        <v>2.638</v>
      </c>
      <c r="F69" s="36">
        <f t="shared" si="0"/>
        <v>-2.638</v>
      </c>
      <c r="G69" s="48"/>
      <c r="H69" s="34">
        <v>5.90912</v>
      </c>
      <c r="I69" s="36">
        <f t="shared" si="7"/>
        <v>-5.90912</v>
      </c>
      <c r="J69" s="35">
        <f t="shared" si="3"/>
      </c>
      <c r="K69" s="40">
        <f t="shared" si="4"/>
        <v>22.4</v>
      </c>
      <c r="L69" s="41" t="e">
        <f t="shared" si="6"/>
        <v>#VALUE!</v>
      </c>
    </row>
    <row r="70" spans="1:12" s="19" customFormat="1" ht="15.75" hidden="1">
      <c r="A70" s="57" t="s">
        <v>76</v>
      </c>
      <c r="B70" s="86">
        <v>2249.6</v>
      </c>
      <c r="C70" s="31">
        <f>SUM(C71:C76)-C74-C75</f>
        <v>0</v>
      </c>
      <c r="D70" s="29">
        <f t="shared" si="1"/>
        <v>0</v>
      </c>
      <c r="E70" s="29">
        <v>0</v>
      </c>
      <c r="F70" s="36">
        <f t="shared" si="0"/>
        <v>0</v>
      </c>
      <c r="G70" s="50">
        <f>SUM(G71:G76)-G74-G75</f>
        <v>0</v>
      </c>
      <c r="H70" s="30">
        <v>0</v>
      </c>
      <c r="I70" s="36">
        <f t="shared" si="7"/>
        <v>0</v>
      </c>
      <c r="J70" s="38">
        <f t="shared" si="3"/>
      </c>
      <c r="K70" s="37" t="e">
        <f t="shared" si="4"/>
        <v>#DIV/0!</v>
      </c>
      <c r="L70" s="39" t="e">
        <f t="shared" si="6"/>
        <v>#VALUE!</v>
      </c>
    </row>
    <row r="71" spans="1:12" s="3" customFormat="1" ht="15" hidden="1">
      <c r="A71" s="58" t="s">
        <v>77</v>
      </c>
      <c r="B71" s="87">
        <v>842.5</v>
      </c>
      <c r="C71" s="53"/>
      <c r="D71" s="33">
        <f t="shared" si="1"/>
        <v>0</v>
      </c>
      <c r="E71" s="33"/>
      <c r="F71" s="36">
        <f t="shared" si="0"/>
        <v>0</v>
      </c>
      <c r="G71" s="48"/>
      <c r="H71" s="34"/>
      <c r="I71" s="36">
        <f t="shared" si="7"/>
        <v>0</v>
      </c>
      <c r="J71" s="35">
        <f t="shared" si="3"/>
      </c>
      <c r="K71" s="40" t="e">
        <f t="shared" si="4"/>
        <v>#DIV/0!</v>
      </c>
      <c r="L71" s="41" t="e">
        <f t="shared" si="6"/>
        <v>#VALUE!</v>
      </c>
    </row>
    <row r="72" spans="1:12" s="3" customFormat="1" ht="15" hidden="1">
      <c r="A72" s="58" t="s">
        <v>42</v>
      </c>
      <c r="B72" s="87">
        <v>147</v>
      </c>
      <c r="C72" s="53"/>
      <c r="D72" s="33">
        <f t="shared" si="1"/>
        <v>0</v>
      </c>
      <c r="E72" s="33"/>
      <c r="F72" s="36">
        <f t="shared" si="0"/>
        <v>0</v>
      </c>
      <c r="G72" s="48"/>
      <c r="H72" s="34"/>
      <c r="I72" s="36">
        <f t="shared" si="7"/>
        <v>0</v>
      </c>
      <c r="J72" s="35">
        <f t="shared" si="3"/>
      </c>
      <c r="K72" s="40" t="e">
        <f t="shared" si="4"/>
        <v>#DIV/0!</v>
      </c>
      <c r="L72" s="41" t="e">
        <f t="shared" si="6"/>
        <v>#VALUE!</v>
      </c>
    </row>
    <row r="73" spans="1:12" s="3" customFormat="1" ht="15" hidden="1">
      <c r="A73" s="58" t="s">
        <v>43</v>
      </c>
      <c r="B73" s="87">
        <v>384.8</v>
      </c>
      <c r="C73" s="53"/>
      <c r="D73" s="33">
        <f t="shared" si="1"/>
        <v>0</v>
      </c>
      <c r="E73" s="33"/>
      <c r="F73" s="36">
        <f aca="true" t="shared" si="8" ref="F73:F106">C73-E73</f>
        <v>0</v>
      </c>
      <c r="G73" s="48"/>
      <c r="H73" s="34"/>
      <c r="I73" s="36">
        <f t="shared" si="7"/>
        <v>0</v>
      </c>
      <c r="J73" s="35">
        <f t="shared" si="3"/>
      </c>
      <c r="K73" s="40" t="e">
        <f t="shared" si="4"/>
        <v>#DIV/0!</v>
      </c>
      <c r="L73" s="41" t="e">
        <f t="shared" si="6"/>
        <v>#VALUE!</v>
      </c>
    </row>
    <row r="74" spans="1:12" s="3" customFormat="1" ht="15" hidden="1">
      <c r="A74" s="58" t="s">
        <v>78</v>
      </c>
      <c r="B74" s="87">
        <v>0</v>
      </c>
      <c r="C74" s="53"/>
      <c r="D74" s="33" t="e">
        <f t="shared" si="1"/>
        <v>#DIV/0!</v>
      </c>
      <c r="E74" s="33"/>
      <c r="F74" s="36">
        <f t="shared" si="8"/>
        <v>0</v>
      </c>
      <c r="G74" s="48"/>
      <c r="H74" s="34"/>
      <c r="I74" s="36">
        <f t="shared" si="7"/>
        <v>0</v>
      </c>
      <c r="J74" s="35">
        <f aca="true" t="shared" si="9" ref="J74:J104">IF(C74&gt;0,G74/C74*10,"")</f>
      </c>
      <c r="K74" s="40" t="e">
        <f aca="true" t="shared" si="10" ref="K74:K104">H74/E74*10</f>
        <v>#DIV/0!</v>
      </c>
      <c r="L74" s="41" t="e">
        <f t="shared" si="6"/>
        <v>#VALUE!</v>
      </c>
    </row>
    <row r="75" spans="1:12" s="3" customFormat="1" ht="15" hidden="1">
      <c r="A75" s="58" t="s">
        <v>79</v>
      </c>
      <c r="B75" s="87">
        <v>0</v>
      </c>
      <c r="C75" s="53"/>
      <c r="D75" s="33" t="e">
        <f aca="true" t="shared" si="11" ref="D75:D104">C75/B75*100</f>
        <v>#DIV/0!</v>
      </c>
      <c r="E75" s="33"/>
      <c r="F75" s="36">
        <f t="shared" si="8"/>
        <v>0</v>
      </c>
      <c r="G75" s="48"/>
      <c r="H75" s="34"/>
      <c r="I75" s="36">
        <f t="shared" si="7"/>
        <v>0</v>
      </c>
      <c r="J75" s="35">
        <f t="shared" si="9"/>
      </c>
      <c r="K75" s="40" t="e">
        <f t="shared" si="10"/>
        <v>#DIV/0!</v>
      </c>
      <c r="L75" s="41" t="e">
        <f t="shared" si="6"/>
        <v>#VALUE!</v>
      </c>
    </row>
    <row r="76" spans="1:12" s="3" customFormat="1" ht="15" hidden="1">
      <c r="A76" s="58" t="s">
        <v>44</v>
      </c>
      <c r="B76" s="87">
        <v>875.3</v>
      </c>
      <c r="C76" s="53"/>
      <c r="D76" s="33">
        <f t="shared" si="11"/>
        <v>0</v>
      </c>
      <c r="E76" s="33"/>
      <c r="F76" s="36">
        <f t="shared" si="8"/>
        <v>0</v>
      </c>
      <c r="G76" s="48"/>
      <c r="H76" s="34"/>
      <c r="I76" s="36">
        <f t="shared" si="7"/>
        <v>0</v>
      </c>
      <c r="J76" s="35">
        <f t="shared" si="9"/>
      </c>
      <c r="K76" s="40" t="e">
        <f t="shared" si="10"/>
        <v>#DIV/0!</v>
      </c>
      <c r="L76" s="41" t="e">
        <f t="shared" si="6"/>
        <v>#VALUE!</v>
      </c>
    </row>
    <row r="77" spans="1:12" s="19" customFormat="1" ht="15.75" hidden="1">
      <c r="A77" s="57" t="s">
        <v>45</v>
      </c>
      <c r="B77" s="86">
        <v>6600.900000000001</v>
      </c>
      <c r="C77" s="31">
        <f>SUM(C78:C93)-C84-C85-C93</f>
        <v>0</v>
      </c>
      <c r="D77" s="29">
        <f t="shared" si="11"/>
        <v>0</v>
      </c>
      <c r="E77" s="29">
        <v>0</v>
      </c>
      <c r="F77" s="36">
        <f t="shared" si="8"/>
        <v>0</v>
      </c>
      <c r="G77" s="50">
        <f>SUM(G78:G93)-G84-G85-G93</f>
        <v>0</v>
      </c>
      <c r="H77" s="30">
        <v>0</v>
      </c>
      <c r="I77" s="36">
        <f t="shared" si="7"/>
        <v>0</v>
      </c>
      <c r="J77" s="38">
        <f t="shared" si="9"/>
      </c>
      <c r="K77" s="37" t="e">
        <f t="shared" si="10"/>
        <v>#DIV/0!</v>
      </c>
      <c r="L77" s="39" t="e">
        <f t="shared" si="6"/>
        <v>#VALUE!</v>
      </c>
    </row>
    <row r="78" spans="1:12" s="3" customFormat="1" ht="15" hidden="1">
      <c r="A78" s="58" t="s">
        <v>80</v>
      </c>
      <c r="B78" s="87">
        <v>1.1</v>
      </c>
      <c r="C78" s="53"/>
      <c r="D78" s="33">
        <f t="shared" si="11"/>
        <v>0</v>
      </c>
      <c r="E78" s="33"/>
      <c r="F78" s="36">
        <f t="shared" si="8"/>
        <v>0</v>
      </c>
      <c r="G78" s="48"/>
      <c r="H78" s="34"/>
      <c r="I78" s="36">
        <f t="shared" si="7"/>
        <v>0</v>
      </c>
      <c r="J78" s="35">
        <f t="shared" si="9"/>
      </c>
      <c r="K78" s="40" t="e">
        <f t="shared" si="10"/>
        <v>#DIV/0!</v>
      </c>
      <c r="L78" s="41" t="e">
        <f t="shared" si="6"/>
        <v>#VALUE!</v>
      </c>
    </row>
    <row r="79" spans="1:12" s="3" customFormat="1" ht="15" hidden="1">
      <c r="A79" s="58" t="s">
        <v>81</v>
      </c>
      <c r="B79" s="87">
        <v>48.7</v>
      </c>
      <c r="C79" s="53"/>
      <c r="D79" s="33">
        <f t="shared" si="11"/>
        <v>0</v>
      </c>
      <c r="E79" s="33"/>
      <c r="F79" s="36">
        <f t="shared" si="8"/>
        <v>0</v>
      </c>
      <c r="G79" s="48"/>
      <c r="H79" s="34"/>
      <c r="I79" s="36">
        <f t="shared" si="7"/>
        <v>0</v>
      </c>
      <c r="J79" s="35">
        <f t="shared" si="9"/>
      </c>
      <c r="K79" s="40" t="e">
        <f t="shared" si="10"/>
        <v>#DIV/0!</v>
      </c>
      <c r="L79" s="41" t="e">
        <f t="shared" si="6"/>
        <v>#VALUE!</v>
      </c>
    </row>
    <row r="80" spans="1:12" s="3" customFormat="1" ht="15" hidden="1">
      <c r="A80" s="58" t="s">
        <v>82</v>
      </c>
      <c r="B80" s="87">
        <v>2.7</v>
      </c>
      <c r="C80" s="53"/>
      <c r="D80" s="33">
        <f t="shared" si="11"/>
        <v>0</v>
      </c>
      <c r="E80" s="33"/>
      <c r="F80" s="36">
        <f t="shared" si="8"/>
        <v>0</v>
      </c>
      <c r="G80" s="48"/>
      <c r="H80" s="34"/>
      <c r="I80" s="36">
        <f t="shared" si="7"/>
        <v>0</v>
      </c>
      <c r="J80" s="35">
        <f t="shared" si="9"/>
      </c>
      <c r="K80" s="40" t="e">
        <f t="shared" si="10"/>
        <v>#DIV/0!</v>
      </c>
      <c r="L80" s="41" t="e">
        <f t="shared" si="6"/>
        <v>#VALUE!</v>
      </c>
    </row>
    <row r="81" spans="1:12" s="3" customFormat="1" ht="15" hidden="1">
      <c r="A81" s="58" t="s">
        <v>83</v>
      </c>
      <c r="B81" s="87">
        <v>55.8</v>
      </c>
      <c r="C81" s="53"/>
      <c r="D81" s="33">
        <f t="shared" si="11"/>
        <v>0</v>
      </c>
      <c r="E81" s="33"/>
      <c r="F81" s="36">
        <f t="shared" si="8"/>
        <v>0</v>
      </c>
      <c r="G81" s="48"/>
      <c r="H81" s="34"/>
      <c r="I81" s="36">
        <f t="shared" si="7"/>
        <v>0</v>
      </c>
      <c r="J81" s="35">
        <f t="shared" si="9"/>
      </c>
      <c r="K81" s="40" t="e">
        <f t="shared" si="10"/>
        <v>#DIV/0!</v>
      </c>
      <c r="L81" s="41" t="e">
        <f t="shared" si="6"/>
        <v>#VALUE!</v>
      </c>
    </row>
    <row r="82" spans="1:12" s="3" customFormat="1" ht="15" hidden="1">
      <c r="A82" s="58" t="s">
        <v>46</v>
      </c>
      <c r="B82" s="87">
        <v>2321.2999999999997</v>
      </c>
      <c r="C82" s="53"/>
      <c r="D82" s="33">
        <f t="shared" si="11"/>
        <v>0</v>
      </c>
      <c r="E82" s="33"/>
      <c r="F82" s="36">
        <f t="shared" si="8"/>
        <v>0</v>
      </c>
      <c r="G82" s="48"/>
      <c r="H82" s="34"/>
      <c r="I82" s="36">
        <f t="shared" si="7"/>
        <v>0</v>
      </c>
      <c r="J82" s="35">
        <f t="shared" si="9"/>
      </c>
      <c r="K82" s="40" t="e">
        <f t="shared" si="10"/>
        <v>#DIV/0!</v>
      </c>
      <c r="L82" s="41" t="e">
        <f t="shared" si="6"/>
        <v>#VALUE!</v>
      </c>
    </row>
    <row r="83" spans="1:12" s="3" customFormat="1" ht="15" hidden="1">
      <c r="A83" s="58" t="s">
        <v>47</v>
      </c>
      <c r="B83" s="87">
        <v>708.4</v>
      </c>
      <c r="C83" s="53"/>
      <c r="D83" s="33">
        <f t="shared" si="11"/>
        <v>0</v>
      </c>
      <c r="E83" s="33"/>
      <c r="F83" s="36">
        <f t="shared" si="8"/>
        <v>0</v>
      </c>
      <c r="G83" s="48"/>
      <c r="H83" s="34"/>
      <c r="I83" s="36">
        <f t="shared" si="7"/>
        <v>0</v>
      </c>
      <c r="J83" s="35">
        <f t="shared" si="9"/>
      </c>
      <c r="K83" s="40" t="e">
        <f t="shared" si="10"/>
        <v>#DIV/0!</v>
      </c>
      <c r="L83" s="41" t="e">
        <f t="shared" si="6"/>
        <v>#VALUE!</v>
      </c>
    </row>
    <row r="84" spans="1:12" s="3" customFormat="1" ht="15" hidden="1">
      <c r="A84" s="58" t="s">
        <v>84</v>
      </c>
      <c r="B84" s="87">
        <v>0</v>
      </c>
      <c r="C84" s="53"/>
      <c r="D84" s="33" t="e">
        <f t="shared" si="11"/>
        <v>#DIV/0!</v>
      </c>
      <c r="E84" s="33"/>
      <c r="F84" s="36">
        <f t="shared" si="8"/>
        <v>0</v>
      </c>
      <c r="G84" s="48"/>
      <c r="H84" s="34"/>
      <c r="I84" s="36">
        <f t="shared" si="7"/>
        <v>0</v>
      </c>
      <c r="J84" s="35">
        <f t="shared" si="9"/>
      </c>
      <c r="K84" s="40" t="e">
        <f t="shared" si="10"/>
        <v>#DIV/0!</v>
      </c>
      <c r="L84" s="41" t="e">
        <f t="shared" si="6"/>
        <v>#VALUE!</v>
      </c>
    </row>
    <row r="85" spans="1:12" s="3" customFormat="1" ht="15" hidden="1">
      <c r="A85" s="58" t="s">
        <v>85</v>
      </c>
      <c r="B85" s="87">
        <v>0</v>
      </c>
      <c r="C85" s="53"/>
      <c r="D85" s="33" t="e">
        <f t="shared" si="11"/>
        <v>#DIV/0!</v>
      </c>
      <c r="E85" s="33"/>
      <c r="F85" s="36">
        <f t="shared" si="8"/>
        <v>0</v>
      </c>
      <c r="G85" s="48"/>
      <c r="H85" s="34"/>
      <c r="I85" s="36">
        <f t="shared" si="7"/>
        <v>0</v>
      </c>
      <c r="J85" s="35">
        <f t="shared" si="9"/>
      </c>
      <c r="K85" s="40" t="e">
        <f t="shared" si="10"/>
        <v>#DIV/0!</v>
      </c>
      <c r="L85" s="41" t="e">
        <f t="shared" si="6"/>
        <v>#VALUE!</v>
      </c>
    </row>
    <row r="86" spans="1:12" s="3" customFormat="1" ht="15" hidden="1">
      <c r="A86" s="58" t="s">
        <v>48</v>
      </c>
      <c r="B86" s="87">
        <v>233</v>
      </c>
      <c r="C86" s="53"/>
      <c r="D86" s="33">
        <f t="shared" si="11"/>
        <v>0</v>
      </c>
      <c r="E86" s="33"/>
      <c r="F86" s="36">
        <f t="shared" si="8"/>
        <v>0</v>
      </c>
      <c r="G86" s="48"/>
      <c r="H86" s="34"/>
      <c r="I86" s="36">
        <f t="shared" si="7"/>
        <v>0</v>
      </c>
      <c r="J86" s="35">
        <f t="shared" si="9"/>
      </c>
      <c r="K86" s="40" t="e">
        <f t="shared" si="10"/>
        <v>#DIV/0!</v>
      </c>
      <c r="L86" s="41" t="e">
        <f t="shared" si="6"/>
        <v>#VALUE!</v>
      </c>
    </row>
    <row r="87" spans="1:12" s="3" customFormat="1" ht="15" hidden="1">
      <c r="A87" s="58" t="s">
        <v>86</v>
      </c>
      <c r="B87" s="87">
        <v>0</v>
      </c>
      <c r="C87" s="53"/>
      <c r="D87" s="33" t="e">
        <f t="shared" si="11"/>
        <v>#DIV/0!</v>
      </c>
      <c r="E87" s="33"/>
      <c r="F87" s="36">
        <f t="shared" si="8"/>
        <v>0</v>
      </c>
      <c r="G87" s="48"/>
      <c r="H87" s="34"/>
      <c r="I87" s="36">
        <f t="shared" si="7"/>
        <v>0</v>
      </c>
      <c r="J87" s="35">
        <f t="shared" si="9"/>
      </c>
      <c r="K87" s="40" t="e">
        <f t="shared" si="10"/>
        <v>#DIV/0!</v>
      </c>
      <c r="L87" s="41" t="e">
        <f t="shared" si="6"/>
        <v>#VALUE!</v>
      </c>
    </row>
    <row r="88" spans="1:12" s="3" customFormat="1" ht="15" hidden="1">
      <c r="A88" s="58" t="s">
        <v>49</v>
      </c>
      <c r="B88" s="87">
        <v>314.90000000000003</v>
      </c>
      <c r="C88" s="53"/>
      <c r="D88" s="33">
        <f t="shared" si="11"/>
        <v>0</v>
      </c>
      <c r="E88" s="33"/>
      <c r="F88" s="36">
        <f t="shared" si="8"/>
        <v>0</v>
      </c>
      <c r="G88" s="48"/>
      <c r="H88" s="34"/>
      <c r="I88" s="36">
        <f t="shared" si="7"/>
        <v>0</v>
      </c>
      <c r="J88" s="35">
        <f t="shared" si="9"/>
      </c>
      <c r="K88" s="40" t="e">
        <f t="shared" si="10"/>
        <v>#DIV/0!</v>
      </c>
      <c r="L88" s="41" t="e">
        <f t="shared" si="6"/>
        <v>#VALUE!</v>
      </c>
    </row>
    <row r="89" spans="1:12" s="3" customFormat="1" ht="15" hidden="1">
      <c r="A89" s="58" t="s">
        <v>50</v>
      </c>
      <c r="B89" s="87">
        <v>1064.6000000000001</v>
      </c>
      <c r="C89" s="53"/>
      <c r="D89" s="33">
        <f t="shared" si="11"/>
        <v>0</v>
      </c>
      <c r="E89" s="33"/>
      <c r="F89" s="36">
        <f t="shared" si="8"/>
        <v>0</v>
      </c>
      <c r="G89" s="48"/>
      <c r="H89" s="34"/>
      <c r="I89" s="36">
        <f t="shared" si="7"/>
        <v>0</v>
      </c>
      <c r="J89" s="35">
        <f t="shared" si="9"/>
      </c>
      <c r="K89" s="40" t="e">
        <f t="shared" si="10"/>
        <v>#DIV/0!</v>
      </c>
      <c r="L89" s="41" t="e">
        <f t="shared" si="6"/>
        <v>#VALUE!</v>
      </c>
    </row>
    <row r="90" spans="1:12" s="3" customFormat="1" ht="15" hidden="1">
      <c r="A90" s="58" t="s">
        <v>51</v>
      </c>
      <c r="B90" s="87">
        <v>1640.3</v>
      </c>
      <c r="C90" s="53"/>
      <c r="D90" s="33">
        <f t="shared" si="11"/>
        <v>0</v>
      </c>
      <c r="E90" s="33"/>
      <c r="F90" s="36">
        <f t="shared" si="8"/>
        <v>0</v>
      </c>
      <c r="G90" s="48"/>
      <c r="H90" s="34"/>
      <c r="I90" s="36">
        <f t="shared" si="7"/>
        <v>0</v>
      </c>
      <c r="J90" s="35">
        <f t="shared" si="9"/>
      </c>
      <c r="K90" s="40" t="e">
        <f t="shared" si="10"/>
        <v>#DIV/0!</v>
      </c>
      <c r="L90" s="41" t="e">
        <f t="shared" si="6"/>
        <v>#VALUE!</v>
      </c>
    </row>
    <row r="91" spans="1:12" s="3" customFormat="1" ht="15" hidden="1">
      <c r="A91" s="56" t="s">
        <v>52</v>
      </c>
      <c r="B91" s="87">
        <v>133.5</v>
      </c>
      <c r="C91" s="53"/>
      <c r="D91" s="33">
        <f t="shared" si="11"/>
        <v>0</v>
      </c>
      <c r="E91" s="33"/>
      <c r="F91" s="36">
        <f t="shared" si="8"/>
        <v>0</v>
      </c>
      <c r="G91" s="48"/>
      <c r="H91" s="34"/>
      <c r="I91" s="36">
        <f t="shared" si="7"/>
        <v>0</v>
      </c>
      <c r="J91" s="35">
        <f t="shared" si="9"/>
      </c>
      <c r="K91" s="40" t="e">
        <f t="shared" si="10"/>
        <v>#DIV/0!</v>
      </c>
      <c r="L91" s="41" t="e">
        <f t="shared" si="6"/>
        <v>#VALUE!</v>
      </c>
    </row>
    <row r="92" spans="1:12" s="3" customFormat="1" ht="15" hidden="1">
      <c r="A92" s="58" t="s">
        <v>98</v>
      </c>
      <c r="B92" s="87">
        <v>76.6</v>
      </c>
      <c r="C92" s="53"/>
      <c r="D92" s="33">
        <f t="shared" si="11"/>
        <v>0</v>
      </c>
      <c r="E92" s="33"/>
      <c r="F92" s="36">
        <f t="shared" si="8"/>
        <v>0</v>
      </c>
      <c r="G92" s="48"/>
      <c r="H92" s="34"/>
      <c r="I92" s="36">
        <f t="shared" si="7"/>
        <v>0</v>
      </c>
      <c r="J92" s="35">
        <f t="shared" si="9"/>
      </c>
      <c r="K92" s="40" t="e">
        <f t="shared" si="10"/>
        <v>#DIV/0!</v>
      </c>
      <c r="L92" s="41" t="e">
        <f t="shared" si="6"/>
        <v>#VALUE!</v>
      </c>
    </row>
    <row r="93" spans="1:12" s="3" customFormat="1" ht="15" hidden="1">
      <c r="A93" s="58" t="s">
        <v>87</v>
      </c>
      <c r="B93" s="87">
        <v>0</v>
      </c>
      <c r="C93" s="53"/>
      <c r="D93" s="33" t="e">
        <f t="shared" si="11"/>
        <v>#DIV/0!</v>
      </c>
      <c r="E93" s="33"/>
      <c r="F93" s="36">
        <f t="shared" si="8"/>
        <v>0</v>
      </c>
      <c r="G93" s="48"/>
      <c r="H93" s="34"/>
      <c r="I93" s="36">
        <f t="shared" si="7"/>
        <v>0</v>
      </c>
      <c r="J93" s="35">
        <f t="shared" si="9"/>
      </c>
      <c r="K93" s="40" t="e">
        <f t="shared" si="10"/>
        <v>#DIV/0!</v>
      </c>
      <c r="L93" s="41" t="e">
        <f t="shared" si="6"/>
        <v>#VALUE!</v>
      </c>
    </row>
    <row r="94" spans="1:12" s="19" customFormat="1" ht="15.75" hidden="1">
      <c r="A94" s="57" t="s">
        <v>53</v>
      </c>
      <c r="B94" s="86">
        <v>127.00000000000001</v>
      </c>
      <c r="C94" s="31">
        <f>SUM(C95:C104)-C100</f>
        <v>0</v>
      </c>
      <c r="D94" s="29">
        <f t="shared" si="11"/>
        <v>0</v>
      </c>
      <c r="E94" s="29">
        <v>0</v>
      </c>
      <c r="F94" s="36">
        <f t="shared" si="8"/>
        <v>0</v>
      </c>
      <c r="G94" s="31">
        <f>SUM(G95:G104)-G100</f>
        <v>0</v>
      </c>
      <c r="H94" s="30">
        <v>0</v>
      </c>
      <c r="I94" s="36">
        <f t="shared" si="7"/>
        <v>0</v>
      </c>
      <c r="J94" s="38">
        <f t="shared" si="9"/>
      </c>
      <c r="K94" s="37" t="e">
        <f t="shared" si="10"/>
        <v>#DIV/0!</v>
      </c>
      <c r="L94" s="42" t="e">
        <f t="shared" si="6"/>
        <v>#VALUE!</v>
      </c>
    </row>
    <row r="95" spans="1:12" s="3" customFormat="1" ht="15" hidden="1">
      <c r="A95" s="58" t="s">
        <v>88</v>
      </c>
      <c r="B95" s="87">
        <v>2.4</v>
      </c>
      <c r="C95" s="53"/>
      <c r="D95" s="33">
        <f t="shared" si="11"/>
        <v>0</v>
      </c>
      <c r="E95" s="33"/>
      <c r="F95" s="36">
        <f t="shared" si="8"/>
        <v>0</v>
      </c>
      <c r="G95" s="48"/>
      <c r="H95" s="34"/>
      <c r="I95" s="36">
        <f t="shared" si="7"/>
        <v>0</v>
      </c>
      <c r="J95" s="35">
        <f t="shared" si="9"/>
      </c>
      <c r="K95" s="40" t="e">
        <f t="shared" si="10"/>
        <v>#DIV/0!</v>
      </c>
      <c r="L95" s="41" t="e">
        <f t="shared" si="6"/>
        <v>#VALUE!</v>
      </c>
    </row>
    <row r="96" spans="1:12" s="3" customFormat="1" ht="15" hidden="1">
      <c r="A96" s="58" t="s">
        <v>54</v>
      </c>
      <c r="B96" s="87">
        <v>17.9</v>
      </c>
      <c r="C96" s="53"/>
      <c r="D96" s="33">
        <f t="shared" si="11"/>
        <v>0</v>
      </c>
      <c r="E96" s="33"/>
      <c r="F96" s="36">
        <f t="shared" si="8"/>
        <v>0</v>
      </c>
      <c r="G96" s="48"/>
      <c r="H96" s="34"/>
      <c r="I96" s="36">
        <f t="shared" si="7"/>
        <v>0</v>
      </c>
      <c r="J96" s="35">
        <f t="shared" si="9"/>
      </c>
      <c r="K96" s="40" t="e">
        <f t="shared" si="10"/>
        <v>#DIV/0!</v>
      </c>
      <c r="L96" s="41" t="e">
        <f t="shared" si="6"/>
        <v>#VALUE!</v>
      </c>
    </row>
    <row r="97" spans="1:12" s="3" customFormat="1" ht="15" hidden="1">
      <c r="A97" s="58" t="s">
        <v>55</v>
      </c>
      <c r="B97" s="87">
        <v>1.6</v>
      </c>
      <c r="C97" s="53"/>
      <c r="D97" s="33">
        <f t="shared" si="11"/>
        <v>0</v>
      </c>
      <c r="E97" s="33"/>
      <c r="F97" s="36">
        <f t="shared" si="8"/>
        <v>0</v>
      </c>
      <c r="G97" s="48"/>
      <c r="H97" s="34"/>
      <c r="I97" s="36">
        <f t="shared" si="7"/>
        <v>0</v>
      </c>
      <c r="J97" s="35">
        <f t="shared" si="9"/>
      </c>
      <c r="K97" s="40" t="e">
        <f t="shared" si="10"/>
        <v>#DIV/0!</v>
      </c>
      <c r="L97" s="41" t="e">
        <f t="shared" si="6"/>
        <v>#VALUE!</v>
      </c>
    </row>
    <row r="98" spans="1:12" s="3" customFormat="1" ht="15" hidden="1">
      <c r="A98" s="58" t="s">
        <v>56</v>
      </c>
      <c r="B98" s="87">
        <v>104.4</v>
      </c>
      <c r="C98" s="53"/>
      <c r="D98" s="33">
        <f t="shared" si="11"/>
        <v>0</v>
      </c>
      <c r="E98" s="33"/>
      <c r="F98" s="36">
        <f t="shared" si="8"/>
        <v>0</v>
      </c>
      <c r="G98" s="48"/>
      <c r="H98" s="34"/>
      <c r="I98" s="36">
        <f t="shared" si="7"/>
        <v>0</v>
      </c>
      <c r="J98" s="35">
        <f t="shared" si="9"/>
      </c>
      <c r="K98" s="40" t="e">
        <f t="shared" si="10"/>
        <v>#DIV/0!</v>
      </c>
      <c r="L98" s="41" t="e">
        <f t="shared" si="6"/>
        <v>#VALUE!</v>
      </c>
    </row>
    <row r="99" spans="1:12" s="3" customFormat="1" ht="15" hidden="1">
      <c r="A99" s="58" t="s">
        <v>57</v>
      </c>
      <c r="B99" s="87">
        <v>0</v>
      </c>
      <c r="C99" s="53"/>
      <c r="D99" s="33" t="e">
        <f t="shared" si="11"/>
        <v>#DIV/0!</v>
      </c>
      <c r="E99" s="33"/>
      <c r="F99" s="36">
        <f t="shared" si="8"/>
        <v>0</v>
      </c>
      <c r="G99" s="48"/>
      <c r="H99" s="34"/>
      <c r="I99" s="36">
        <f t="shared" si="7"/>
        <v>0</v>
      </c>
      <c r="J99" s="35">
        <f t="shared" si="9"/>
      </c>
      <c r="K99" s="40" t="e">
        <f t="shared" si="10"/>
        <v>#DIV/0!</v>
      </c>
      <c r="L99" s="41" t="e">
        <f t="shared" si="6"/>
        <v>#VALUE!</v>
      </c>
    </row>
    <row r="100" spans="1:12" s="3" customFormat="1" ht="15" hidden="1">
      <c r="A100" s="58" t="s">
        <v>89</v>
      </c>
      <c r="B100" s="87">
        <v>0</v>
      </c>
      <c r="C100" s="53"/>
      <c r="D100" s="33" t="e">
        <f t="shared" si="11"/>
        <v>#DIV/0!</v>
      </c>
      <c r="E100" s="33"/>
      <c r="F100" s="36">
        <f t="shared" si="8"/>
        <v>0</v>
      </c>
      <c r="G100" s="48"/>
      <c r="H100" s="34"/>
      <c r="I100" s="36">
        <f t="shared" si="7"/>
        <v>0</v>
      </c>
      <c r="J100" s="35">
        <f t="shared" si="9"/>
      </c>
      <c r="K100" s="40" t="e">
        <f t="shared" si="10"/>
        <v>#DIV/0!</v>
      </c>
      <c r="L100" s="41" t="e">
        <f t="shared" si="6"/>
        <v>#VALUE!</v>
      </c>
    </row>
    <row r="101" spans="1:12" s="3" customFormat="1" ht="15" hidden="1">
      <c r="A101" s="58" t="s">
        <v>58</v>
      </c>
      <c r="B101" s="87">
        <v>0</v>
      </c>
      <c r="C101" s="53"/>
      <c r="D101" s="33" t="e">
        <f t="shared" si="11"/>
        <v>#DIV/0!</v>
      </c>
      <c r="E101" s="33"/>
      <c r="F101" s="36">
        <f t="shared" si="8"/>
        <v>0</v>
      </c>
      <c r="G101" s="48"/>
      <c r="H101" s="34"/>
      <c r="I101" s="36">
        <f t="shared" si="7"/>
        <v>0</v>
      </c>
      <c r="J101" s="35">
        <f t="shared" si="9"/>
      </c>
      <c r="K101" s="40" t="e">
        <f t="shared" si="10"/>
        <v>#DIV/0!</v>
      </c>
      <c r="L101" s="41" t="e">
        <f t="shared" si="6"/>
        <v>#VALUE!</v>
      </c>
    </row>
    <row r="102" spans="1:12" s="3" customFormat="1" ht="15" hidden="1">
      <c r="A102" s="58" t="s">
        <v>59</v>
      </c>
      <c r="B102" s="87">
        <v>0</v>
      </c>
      <c r="C102" s="53"/>
      <c r="D102" s="33" t="e">
        <f t="shared" si="11"/>
        <v>#DIV/0!</v>
      </c>
      <c r="E102" s="33"/>
      <c r="F102" s="36">
        <f t="shared" si="8"/>
        <v>0</v>
      </c>
      <c r="G102" s="48"/>
      <c r="H102" s="34"/>
      <c r="I102" s="36">
        <f t="shared" si="7"/>
        <v>0</v>
      </c>
      <c r="J102" s="35">
        <f t="shared" si="9"/>
      </c>
      <c r="K102" s="40" t="e">
        <f t="shared" si="10"/>
        <v>#DIV/0!</v>
      </c>
      <c r="L102" s="41" t="e">
        <f t="shared" si="6"/>
        <v>#VALUE!</v>
      </c>
    </row>
    <row r="103" spans="1:12" s="3" customFormat="1" ht="15" hidden="1">
      <c r="A103" s="58" t="s">
        <v>90</v>
      </c>
      <c r="B103" s="87">
        <v>0.7</v>
      </c>
      <c r="C103" s="53"/>
      <c r="D103" s="33">
        <f t="shared" si="11"/>
        <v>0</v>
      </c>
      <c r="E103" s="33"/>
      <c r="F103" s="36">
        <f t="shared" si="8"/>
        <v>0</v>
      </c>
      <c r="G103" s="48"/>
      <c r="H103" s="34"/>
      <c r="I103" s="36">
        <f t="shared" si="7"/>
        <v>0</v>
      </c>
      <c r="J103" s="35">
        <f t="shared" si="9"/>
      </c>
      <c r="K103" s="40" t="e">
        <f t="shared" si="10"/>
        <v>#DIV/0!</v>
      </c>
      <c r="L103" s="41" t="e">
        <f>J103-K103</f>
        <v>#VALUE!</v>
      </c>
    </row>
    <row r="104" spans="1:12" s="3" customFormat="1" ht="15" hidden="1">
      <c r="A104" s="58" t="s">
        <v>91</v>
      </c>
      <c r="B104" s="87">
        <v>0</v>
      </c>
      <c r="C104" s="53"/>
      <c r="D104" s="33" t="e">
        <f t="shared" si="11"/>
        <v>#DIV/0!</v>
      </c>
      <c r="E104" s="33"/>
      <c r="F104" s="36">
        <f t="shared" si="8"/>
        <v>0</v>
      </c>
      <c r="G104" s="48"/>
      <c r="H104" s="43"/>
      <c r="I104" s="36">
        <f t="shared" si="7"/>
        <v>0</v>
      </c>
      <c r="J104" s="35">
        <f t="shared" si="9"/>
      </c>
      <c r="K104" s="40" t="e">
        <f t="shared" si="10"/>
        <v>#DIV/0!</v>
      </c>
      <c r="L104" s="41" t="e">
        <f>J104-K104</f>
        <v>#VALUE!</v>
      </c>
    </row>
    <row r="105" spans="1:12" s="6" customFormat="1" ht="15.75">
      <c r="A105" s="59" t="s">
        <v>103</v>
      </c>
      <c r="B105" s="88">
        <v>236.6859</v>
      </c>
      <c r="C105" s="38">
        <f>C106</f>
        <v>69.8659</v>
      </c>
      <c r="D105" s="29">
        <f>C105/B105*100</f>
        <v>29.518403926892134</v>
      </c>
      <c r="E105" s="29">
        <v>245.8</v>
      </c>
      <c r="F105" s="60">
        <f t="shared" si="8"/>
        <v>-175.9341</v>
      </c>
      <c r="G105" s="38">
        <f>G106</f>
        <v>194.6852</v>
      </c>
      <c r="H105" s="29">
        <v>586</v>
      </c>
      <c r="I105" s="60">
        <f t="shared" si="7"/>
        <v>-391.3148</v>
      </c>
      <c r="J105" s="38">
        <f>G105/C105*10</f>
        <v>27.865553868196073</v>
      </c>
      <c r="K105" s="37">
        <f>H105/E105*10</f>
        <v>23.840520748576076</v>
      </c>
      <c r="L105" s="44">
        <f>J105-K105</f>
        <v>4.025033119619998</v>
      </c>
    </row>
    <row r="106" spans="1:12" s="6" customFormat="1" ht="15">
      <c r="A106" s="71" t="s">
        <v>104</v>
      </c>
      <c r="B106" s="107">
        <v>236.4</v>
      </c>
      <c r="C106" s="96">
        <v>69.8659</v>
      </c>
      <c r="D106" s="105">
        <f>C106/B106*100</f>
        <v>29.554103214890016</v>
      </c>
      <c r="E106" s="65">
        <v>245.8</v>
      </c>
      <c r="F106" s="94">
        <f t="shared" si="8"/>
        <v>-175.9341</v>
      </c>
      <c r="G106" s="96">
        <v>194.6852</v>
      </c>
      <c r="H106" s="65">
        <v>586</v>
      </c>
      <c r="I106" s="94">
        <f t="shared" si="7"/>
        <v>-391.3148</v>
      </c>
      <c r="J106" s="106">
        <f>G106/C106*10</f>
        <v>27.865553868196073</v>
      </c>
      <c r="K106" s="105">
        <f>H106/E106*10</f>
        <v>23.840520748576076</v>
      </c>
      <c r="L106" s="62">
        <f>J106-K106</f>
        <v>4.025033119619998</v>
      </c>
    </row>
    <row r="107" spans="1:7" s="6" customFormat="1" ht="15">
      <c r="A107" s="5"/>
      <c r="B107" s="108"/>
      <c r="G107" s="3"/>
    </row>
    <row r="108" spans="1:7" s="6" customFormat="1" ht="15">
      <c r="A108" s="5"/>
      <c r="B108" s="108"/>
      <c r="G108" s="3"/>
    </row>
    <row r="109" spans="1:7" s="6" customFormat="1" ht="15">
      <c r="A109" s="5"/>
      <c r="B109" s="5"/>
      <c r="G109" s="3"/>
    </row>
    <row r="110" spans="1:7" s="6" customFormat="1" ht="15">
      <c r="A110" s="5"/>
      <c r="B110" s="5"/>
      <c r="G110" s="3"/>
    </row>
    <row r="111" spans="1:7" s="6" customFormat="1" ht="15">
      <c r="A111" s="5"/>
      <c r="B111" s="5"/>
      <c r="G111" s="3"/>
    </row>
    <row r="112" spans="1:7" s="6" customFormat="1" ht="15">
      <c r="A112" s="5"/>
      <c r="B112" s="5"/>
      <c r="G112" s="3"/>
    </row>
    <row r="113" spans="1:7" s="6" customFormat="1" ht="15">
      <c r="A113" s="5"/>
      <c r="B113" s="5"/>
      <c r="G113" s="3"/>
    </row>
    <row r="114" spans="1:9" s="6" customFormat="1" ht="15">
      <c r="A114" s="5"/>
      <c r="B114" s="5"/>
      <c r="G114" s="3"/>
      <c r="I114" s="6" t="s">
        <v>108</v>
      </c>
    </row>
    <row r="115" spans="1:7" s="6" customFormat="1" ht="15">
      <c r="A115" s="5"/>
      <c r="B115" s="5"/>
      <c r="G115" s="3"/>
    </row>
    <row r="116" spans="1:7" s="6" customFormat="1" ht="15">
      <c r="A116" s="5"/>
      <c r="B116" s="5"/>
      <c r="G116" s="3"/>
    </row>
    <row r="117" spans="1:7" s="6" customFormat="1" ht="15">
      <c r="A117" s="5"/>
      <c r="B117" s="5"/>
      <c r="G117" s="3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7" s="8" customFormat="1" ht="15">
      <c r="A140" s="5"/>
      <c r="B140" s="5"/>
      <c r="G140" s="9"/>
    </row>
    <row r="141" spans="1:7" s="8" customFormat="1" ht="15">
      <c r="A141" s="5"/>
      <c r="B141" s="5"/>
      <c r="G141" s="9"/>
    </row>
    <row r="142" spans="1:7" s="8" customFormat="1" ht="15">
      <c r="A142" s="5"/>
      <c r="B142" s="5"/>
      <c r="G142" s="9"/>
    </row>
    <row r="143" spans="1:7" s="8" customFormat="1" ht="15">
      <c r="A143" s="5"/>
      <c r="B143" s="5"/>
      <c r="G143" s="9"/>
    </row>
    <row r="144" spans="1:7" s="8" customFormat="1" ht="15">
      <c r="A144" s="5"/>
      <c r="B144" s="5"/>
      <c r="G144" s="9"/>
    </row>
    <row r="145" spans="1:7" s="8" customFormat="1" ht="15">
      <c r="A145" s="5"/>
      <c r="B145" s="5"/>
      <c r="G145" s="9"/>
    </row>
    <row r="146" spans="1:7" s="8" customFormat="1" ht="15">
      <c r="A146" s="5"/>
      <c r="B146" s="5"/>
      <c r="G146" s="9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4" s="9" customFormat="1" ht="15">
      <c r="A151" s="7"/>
      <c r="B151" s="160"/>
      <c r="C151" s="160"/>
      <c r="D151" s="160"/>
    </row>
    <row r="152" spans="1:2" s="9" customFormat="1" ht="15.75">
      <c r="A152" s="21"/>
      <c r="B152" s="7"/>
    </row>
    <row r="153" spans="1:4" s="9" customFormat="1" ht="15">
      <c r="A153" s="7"/>
      <c r="B153" s="160"/>
      <c r="C153" s="160"/>
      <c r="D153" s="160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9" customFormat="1" ht="15">
      <c r="A187" s="7"/>
      <c r="B187" s="7"/>
    </row>
    <row r="188" spans="1:2" s="9" customFormat="1" ht="15">
      <c r="A188" s="7"/>
      <c r="B188" s="7"/>
    </row>
    <row r="189" spans="1:2" s="9" customFormat="1" ht="15">
      <c r="A189" s="7"/>
      <c r="B189" s="7"/>
    </row>
    <row r="190" spans="1:2" s="9" customFormat="1" ht="15">
      <c r="A190" s="7"/>
      <c r="B190" s="7"/>
    </row>
    <row r="191" spans="1:2" s="9" customFormat="1" ht="15">
      <c r="A191" s="7"/>
      <c r="B191" s="7"/>
    </row>
    <row r="192" spans="1:2" s="9" customFormat="1" ht="15">
      <c r="A192" s="7"/>
      <c r="B192" s="7"/>
    </row>
    <row r="193" spans="1:2" s="9" customFormat="1" ht="15">
      <c r="A193" s="7"/>
      <c r="B193" s="7"/>
    </row>
    <row r="194" spans="1:2" s="11" customFormat="1" ht="15">
      <c r="A194" s="22"/>
      <c r="B194" s="22"/>
    </row>
    <row r="195" spans="1:2" s="11" customFormat="1" ht="15">
      <c r="A195" s="22"/>
      <c r="B195" s="22"/>
    </row>
    <row r="196" spans="1:2" s="11" customFormat="1" ht="15">
      <c r="A196" s="22"/>
      <c r="B196" s="22"/>
    </row>
    <row r="197" spans="1:2" s="11" customFormat="1" ht="15">
      <c r="A197" s="22"/>
      <c r="B197" s="22"/>
    </row>
    <row r="198" spans="1:2" s="11" customFormat="1" ht="15">
      <c r="A198" s="22"/>
      <c r="B198" s="22"/>
    </row>
    <row r="199" spans="1:2" s="11" customFormat="1" ht="15">
      <c r="A199" s="22"/>
      <c r="B199" s="22"/>
    </row>
    <row r="200" spans="1:2" s="11" customFormat="1" ht="15">
      <c r="A200" s="22"/>
      <c r="B200" s="22"/>
    </row>
    <row r="201" spans="1:2" s="11" customFormat="1" ht="15">
      <c r="A201" s="22"/>
      <c r="B201" s="22"/>
    </row>
    <row r="202" spans="1:2" s="11" customFormat="1" ht="15">
      <c r="A202" s="22"/>
      <c r="B202" s="22"/>
    </row>
    <row r="203" spans="1:2" s="11" customFormat="1" ht="15">
      <c r="A203" s="22"/>
      <c r="B203" s="22"/>
    </row>
    <row r="204" spans="1:2" s="11" customFormat="1" ht="15">
      <c r="A204" s="22"/>
      <c r="B204" s="22"/>
    </row>
    <row r="205" spans="1:2" s="11" customFormat="1" ht="15">
      <c r="A205" s="22"/>
      <c r="B205" s="22"/>
    </row>
    <row r="206" spans="1:2" s="11" customFormat="1" ht="15">
      <c r="A206" s="22"/>
      <c r="B206" s="22"/>
    </row>
    <row r="207" spans="1:2" s="11" customFormat="1" ht="15">
      <c r="A207" s="22"/>
      <c r="B207" s="22"/>
    </row>
    <row r="208" spans="1:2" s="11" customFormat="1" ht="15">
      <c r="A208" s="22"/>
      <c r="B208" s="22"/>
    </row>
    <row r="209" spans="1:2" s="11" customFormat="1" ht="15">
      <c r="A209" s="22"/>
      <c r="B209" s="22"/>
    </row>
    <row r="210" spans="1:2" s="11" customFormat="1" ht="15">
      <c r="A210" s="22"/>
      <c r="B210" s="22"/>
    </row>
    <row r="211" spans="1:2" s="11" customFormat="1" ht="15">
      <c r="A211" s="22"/>
      <c r="B211" s="22"/>
    </row>
    <row r="212" spans="1:2" s="11" customFormat="1" ht="15">
      <c r="A212" s="22"/>
      <c r="B212" s="22"/>
    </row>
    <row r="213" spans="1:2" s="11" customFormat="1" ht="15">
      <c r="A213" s="22"/>
      <c r="B213" s="22"/>
    </row>
    <row r="214" spans="1:2" s="11" customFormat="1" ht="15">
      <c r="A214" s="22"/>
      <c r="B214" s="22"/>
    </row>
    <row r="215" spans="1:2" s="11" customFormat="1" ht="15">
      <c r="A215" s="22"/>
      <c r="B215" s="22"/>
    </row>
    <row r="216" spans="1:2" s="11" customFormat="1" ht="15">
      <c r="A216" s="22"/>
      <c r="B216" s="22"/>
    </row>
    <row r="217" spans="1:2" s="11" customFormat="1" ht="15">
      <c r="A217" s="22"/>
      <c r="B217" s="22"/>
    </row>
    <row r="218" spans="1:2" s="11" customFormat="1" ht="15">
      <c r="A218" s="22"/>
      <c r="B218" s="22"/>
    </row>
    <row r="219" spans="1:2" s="11" customFormat="1" ht="15">
      <c r="A219" s="22"/>
      <c r="B219" s="22"/>
    </row>
    <row r="220" spans="1:2" s="11" customFormat="1" ht="15">
      <c r="A220" s="22"/>
      <c r="B220" s="22"/>
    </row>
    <row r="221" spans="1:2" s="11" customFormat="1" ht="15">
      <c r="A221" s="22"/>
      <c r="B221" s="22"/>
    </row>
    <row r="222" spans="1:2" s="11" customFormat="1" ht="15">
      <c r="A222" s="22"/>
      <c r="B222" s="22"/>
    </row>
    <row r="223" spans="1:2" s="11" customFormat="1" ht="15">
      <c r="A223" s="22"/>
      <c r="B223" s="22"/>
    </row>
    <row r="224" spans="1:2" s="11" customFormat="1" ht="15">
      <c r="A224" s="22"/>
      <c r="B224" s="22"/>
    </row>
    <row r="225" spans="1:2" s="11" customFormat="1" ht="15">
      <c r="A225" s="22"/>
      <c r="B225" s="22"/>
    </row>
    <row r="226" spans="1:2" s="11" customFormat="1" ht="15">
      <c r="A226" s="22"/>
      <c r="B226" s="22"/>
    </row>
    <row r="227" spans="1:2" s="11" customFormat="1" ht="15">
      <c r="A227" s="22"/>
      <c r="B227" s="22"/>
    </row>
    <row r="228" spans="1:2" s="11" customFormat="1" ht="15">
      <c r="A228" s="22"/>
      <c r="B228" s="22"/>
    </row>
    <row r="229" spans="1:2" s="11" customFormat="1" ht="15">
      <c r="A229" s="22"/>
      <c r="B229" s="22"/>
    </row>
    <row r="230" spans="1:2" s="11" customFormat="1" ht="0.75" customHeight="1">
      <c r="A230" s="22"/>
      <c r="B230" s="22"/>
    </row>
    <row r="231" spans="1:2" s="11" customFormat="1" ht="15">
      <c r="A231" s="22"/>
      <c r="B231" s="22"/>
    </row>
    <row r="232" spans="1:2" s="11" customFormat="1" ht="15">
      <c r="A232" s="22"/>
      <c r="B232" s="22"/>
    </row>
    <row r="233" spans="1:2" s="11" customFormat="1" ht="15">
      <c r="A233" s="22"/>
      <c r="B233" s="22"/>
    </row>
    <row r="234" spans="1:2" s="11" customFormat="1" ht="15">
      <c r="A234" s="22"/>
      <c r="B234" s="22"/>
    </row>
    <row r="235" spans="1:2" s="11" customFormat="1" ht="15">
      <c r="A235" s="22"/>
      <c r="B235" s="22"/>
    </row>
    <row r="236" spans="1:2" s="11" customFormat="1" ht="15">
      <c r="A236" s="22"/>
      <c r="B236" s="22"/>
    </row>
    <row r="237" spans="1:2" s="11" customFormat="1" ht="15">
      <c r="A237" s="22"/>
      <c r="B237" s="22"/>
    </row>
    <row r="238" spans="1:2" s="11" customFormat="1" ht="15">
      <c r="A238" s="22"/>
      <c r="B238" s="22"/>
    </row>
    <row r="239" spans="1:2" s="11" customFormat="1" ht="15">
      <c r="A239" s="22"/>
      <c r="B239" s="22"/>
    </row>
    <row r="240" spans="1:2" s="11" customFormat="1" ht="15">
      <c r="A240" s="22"/>
      <c r="B240" s="22"/>
    </row>
    <row r="241" spans="1:2" s="11" customFormat="1" ht="15">
      <c r="A241" s="22"/>
      <c r="B241" s="22"/>
    </row>
    <row r="242" spans="1:2" s="11" customFormat="1" ht="15">
      <c r="A242" s="22"/>
      <c r="B242" s="22"/>
    </row>
    <row r="243" spans="1:2" s="11" customFormat="1" ht="15">
      <c r="A243" s="22"/>
      <c r="B243" s="22"/>
    </row>
    <row r="244" spans="1:2" s="11" customFormat="1" ht="15">
      <c r="A244" s="22"/>
      <c r="B244" s="22"/>
    </row>
    <row r="245" spans="1:2" s="11" customFormat="1" ht="15">
      <c r="A245" s="22"/>
      <c r="B245" s="22"/>
    </row>
    <row r="246" spans="1:2" s="11" customFormat="1" ht="15">
      <c r="A246" s="22"/>
      <c r="B246" s="22"/>
    </row>
    <row r="247" spans="1:2" s="11" customFormat="1" ht="15">
      <c r="A247" s="22"/>
      <c r="B247" s="22"/>
    </row>
    <row r="248" spans="1:2" s="11" customFormat="1" ht="15">
      <c r="A248" s="22"/>
      <c r="B248" s="22"/>
    </row>
    <row r="249" spans="1:2" s="11" customFormat="1" ht="15">
      <c r="A249" s="22"/>
      <c r="B249" s="22"/>
    </row>
    <row r="250" spans="1:2" s="11" customFormat="1" ht="15">
      <c r="A250" s="22"/>
      <c r="B250" s="22"/>
    </row>
    <row r="251" spans="1:2" s="11" customFormat="1" ht="15">
      <c r="A251" s="22"/>
      <c r="B251" s="22"/>
    </row>
    <row r="252" spans="1:2" s="11" customFormat="1" ht="15">
      <c r="A252" s="22"/>
      <c r="B252" s="22"/>
    </row>
    <row r="253" spans="1:2" s="11" customFormat="1" ht="15">
      <c r="A253" s="22"/>
      <c r="B253" s="22"/>
    </row>
    <row r="254" spans="1:2" s="11" customFormat="1" ht="15">
      <c r="A254" s="22"/>
      <c r="B254" s="22"/>
    </row>
    <row r="255" spans="1:2" s="11" customFormat="1" ht="15">
      <c r="A255" s="22"/>
      <c r="B255" s="22"/>
    </row>
    <row r="256" spans="1:2" s="11" customFormat="1" ht="15">
      <c r="A256" s="22"/>
      <c r="B256" s="22"/>
    </row>
    <row r="257" spans="1:2" s="11" customFormat="1" ht="15">
      <c r="A257" s="22"/>
      <c r="B257" s="22"/>
    </row>
    <row r="258" spans="1:2" s="11" customFormat="1" ht="15">
      <c r="A258" s="22"/>
      <c r="B258" s="22"/>
    </row>
    <row r="259" spans="1:2" s="11" customFormat="1" ht="15">
      <c r="A259" s="22"/>
      <c r="B259" s="22"/>
    </row>
    <row r="260" spans="1:2" s="11" customFormat="1" ht="15">
      <c r="A260" s="22"/>
      <c r="B260" s="22"/>
    </row>
    <row r="261" spans="1:2" s="11" customFormat="1" ht="15">
      <c r="A261" s="22"/>
      <c r="B261" s="22"/>
    </row>
    <row r="262" spans="1:2" s="11" customFormat="1" ht="15">
      <c r="A262" s="22"/>
      <c r="B262" s="22"/>
    </row>
    <row r="263" spans="1:2" s="11" customFormat="1" ht="15">
      <c r="A263" s="22"/>
      <c r="B263" s="22"/>
    </row>
    <row r="264" spans="1:2" s="11" customFormat="1" ht="15">
      <c r="A264" s="22"/>
      <c r="B264" s="22"/>
    </row>
    <row r="265" spans="1:2" s="11" customFormat="1" ht="15">
      <c r="A265" s="22"/>
      <c r="B265" s="22"/>
    </row>
    <row r="266" spans="1:2" s="11" customFormat="1" ht="15">
      <c r="A266" s="22"/>
      <c r="B266" s="22"/>
    </row>
    <row r="267" spans="1:2" s="11" customFormat="1" ht="15">
      <c r="A267" s="22"/>
      <c r="B267" s="22"/>
    </row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  <row r="388" s="11" customFormat="1" ht="15"/>
    <row r="389" s="11" customFormat="1" ht="15"/>
    <row r="390" s="11" customFormat="1" ht="15"/>
    <row r="391" s="11" customFormat="1" ht="15"/>
    <row r="392" s="11" customFormat="1" ht="15"/>
  </sheetData>
  <sheetProtection/>
  <mergeCells count="7">
    <mergeCell ref="J7:L7"/>
    <mergeCell ref="B151:D151"/>
    <mergeCell ref="B153:D153"/>
    <mergeCell ref="A7:A8"/>
    <mergeCell ref="B7:B8"/>
    <mergeCell ref="C7:F7"/>
    <mergeCell ref="G7:I7"/>
  </mergeCells>
  <printOptions horizontalCentered="1"/>
  <pageMargins left="0" right="0" top="0.5905511811023623" bottom="0" header="0.31496062992125984" footer="0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7"/>
  <sheetViews>
    <sheetView zoomScale="75" zoomScaleNormal="75" zoomScalePageLayoutView="0" workbookViewId="0" topLeftCell="A1">
      <selection activeCell="A11" sqref="A11:A18"/>
    </sheetView>
  </sheetViews>
  <sheetFormatPr defaultColWidth="9.00390625" defaultRowHeight="12.75"/>
  <cols>
    <col min="1" max="1" width="35.00390625" style="10" customWidth="1"/>
    <col min="2" max="2" width="18.00390625" style="10" customWidth="1"/>
    <col min="3" max="3" width="11.125" style="10" customWidth="1"/>
    <col min="4" max="4" width="10.625" style="10" customWidth="1"/>
    <col min="5" max="5" width="9.625" style="10" customWidth="1"/>
    <col min="6" max="6" width="9.75390625" style="10" customWidth="1"/>
    <col min="7" max="7" width="11.75390625" style="11" customWidth="1"/>
    <col min="8" max="8" width="11.125" style="10" customWidth="1"/>
    <col min="9" max="9" width="10.00390625" style="10" customWidth="1"/>
    <col min="10" max="10" width="9.875" style="10" customWidth="1"/>
    <col min="11" max="11" width="11.00390625" style="10" customWidth="1"/>
    <col min="12" max="12" width="10.875" style="10" customWidth="1"/>
    <col min="13" max="13" width="8.375" style="10" customWidth="1"/>
    <col min="14" max="14" width="11.125" style="10" hidden="1" customWidth="1"/>
    <col min="15" max="16384" width="9.125" style="10" customWidth="1"/>
  </cols>
  <sheetData>
    <row r="1" spans="1:12" ht="16.5">
      <c r="A1" s="12" t="s">
        <v>111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5" customHeight="1">
      <c r="A2" s="12" t="str">
        <f>зерноск!A2</f>
        <v>по состоянию на 16 июля 2015 года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ht="3" customHeight="1">
      <c r="A3" s="4"/>
      <c r="B3" s="4"/>
      <c r="C3" s="13"/>
      <c r="D3" s="13"/>
      <c r="E3" s="13"/>
      <c r="F3" s="13"/>
      <c r="G3" s="13"/>
      <c r="H3" s="13"/>
      <c r="I3" s="13"/>
      <c r="J3" s="14"/>
      <c r="K3" s="14"/>
      <c r="L3" s="14"/>
    </row>
    <row r="4" spans="1:12" ht="0.75" customHeight="1">
      <c r="A4" s="4"/>
      <c r="B4" s="4"/>
      <c r="C4" s="13"/>
      <c r="D4" s="13"/>
      <c r="E4" s="13"/>
      <c r="F4" s="13"/>
      <c r="G4" s="13"/>
      <c r="H4" s="13"/>
      <c r="I4" s="13"/>
      <c r="J4" s="14"/>
      <c r="K4" s="14"/>
      <c r="L4" s="14"/>
    </row>
    <row r="5" spans="1:12" ht="2.25" customHeight="1" hidden="1">
      <c r="A5" s="15"/>
      <c r="B5" s="15"/>
      <c r="C5" s="16"/>
      <c r="D5" s="16"/>
      <c r="F5" s="1"/>
      <c r="G5" s="16"/>
      <c r="H5" s="16"/>
      <c r="I5" s="16"/>
      <c r="J5" s="16"/>
      <c r="K5" s="16"/>
      <c r="L5" s="16"/>
    </row>
    <row r="6" spans="1:12" ht="3.75" customHeight="1" hidden="1">
      <c r="A6" s="4"/>
      <c r="B6" s="4"/>
      <c r="C6" s="17"/>
      <c r="D6" s="17"/>
      <c r="E6" s="17"/>
      <c r="F6" s="17"/>
      <c r="G6" s="17"/>
      <c r="H6" s="17"/>
      <c r="I6" s="17"/>
      <c r="J6" s="8"/>
      <c r="K6" s="8"/>
      <c r="L6" s="8"/>
    </row>
    <row r="7" spans="1:12" s="11" customFormat="1" ht="26.25" customHeight="1">
      <c r="A7" s="164" t="s">
        <v>1</v>
      </c>
      <c r="B7" s="171" t="s">
        <v>109</v>
      </c>
      <c r="C7" s="164" t="s">
        <v>97</v>
      </c>
      <c r="D7" s="164"/>
      <c r="E7" s="165"/>
      <c r="F7" s="165"/>
      <c r="G7" s="164" t="s">
        <v>60</v>
      </c>
      <c r="H7" s="165"/>
      <c r="I7" s="165"/>
      <c r="J7" s="167" t="s">
        <v>0</v>
      </c>
      <c r="K7" s="168"/>
      <c r="L7" s="169"/>
    </row>
    <row r="8" spans="1:12" s="11" customFormat="1" ht="66.75" customHeight="1">
      <c r="A8" s="170"/>
      <c r="B8" s="171"/>
      <c r="C8" s="2" t="s">
        <v>105</v>
      </c>
      <c r="D8" s="2" t="s">
        <v>92</v>
      </c>
      <c r="E8" s="2" t="s">
        <v>101</v>
      </c>
      <c r="F8" s="2" t="s">
        <v>106</v>
      </c>
      <c r="G8" s="2" t="s">
        <v>105</v>
      </c>
      <c r="H8" s="2" t="s">
        <v>101</v>
      </c>
      <c r="I8" s="2" t="s">
        <v>106</v>
      </c>
      <c r="J8" s="2" t="s">
        <v>105</v>
      </c>
      <c r="K8" s="2" t="s">
        <v>101</v>
      </c>
      <c r="L8" s="2" t="s">
        <v>106</v>
      </c>
    </row>
    <row r="9" spans="1:12" s="18" customFormat="1" ht="15.75">
      <c r="A9" s="54" t="s">
        <v>2</v>
      </c>
      <c r="B9" s="85">
        <v>8920.9579</v>
      </c>
      <c r="C9" s="52">
        <f>C10+C28+C39+C46+C54+C70+C77+C94+C105</f>
        <v>675.7879</v>
      </c>
      <c r="D9" s="25">
        <f>C9/B9*100</f>
        <v>7.575284039845094</v>
      </c>
      <c r="E9" s="25">
        <v>765.3339999999998</v>
      </c>
      <c r="F9" s="28">
        <f aca="true" t="shared" si="0" ref="F9:F72">C9-E9</f>
        <v>-89.5460999999998</v>
      </c>
      <c r="G9" s="45">
        <f>G10+G28+G39+G46+G54+G70+G77+G94+G105</f>
        <v>2500.3505</v>
      </c>
      <c r="H9" s="25">
        <v>2602.015</v>
      </c>
      <c r="I9" s="28">
        <f>G9-H9</f>
        <v>-101.66449999999986</v>
      </c>
      <c r="J9" s="26">
        <f>IF(C9&gt;0,G9/C9*10,"")</f>
        <v>36.99904215509037</v>
      </c>
      <c r="K9" s="27">
        <f>H9/E9*10</f>
        <v>33.99842421740051</v>
      </c>
      <c r="L9" s="116">
        <f>J9-K9</f>
        <v>3.00061793768986</v>
      </c>
    </row>
    <row r="10" spans="1:12" s="19" customFormat="1" ht="15.75">
      <c r="A10" s="55" t="s">
        <v>3</v>
      </c>
      <c r="B10" s="86">
        <v>2107.5</v>
      </c>
      <c r="C10" s="38">
        <f>SUM(C11:C27)</f>
        <v>4.994</v>
      </c>
      <c r="D10" s="29">
        <f aca="true" t="shared" si="1" ref="D10:D74">C10/B10*100</f>
        <v>0.2369632265717675</v>
      </c>
      <c r="E10" s="29">
        <v>0.9</v>
      </c>
      <c r="F10" s="32">
        <f t="shared" si="0"/>
        <v>4.093999999999999</v>
      </c>
      <c r="G10" s="46">
        <f>SUM(G11:G27)</f>
        <v>15.545</v>
      </c>
      <c r="H10" s="30">
        <v>3.15</v>
      </c>
      <c r="I10" s="32">
        <f aca="true" t="shared" si="2" ref="I10:I48">G10-H10</f>
        <v>12.395</v>
      </c>
      <c r="J10" s="31">
        <f aca="true" t="shared" si="3" ref="J10:J73">IF(C10&gt;0,G10/C10*10,"")</f>
        <v>31.12735282338807</v>
      </c>
      <c r="K10" s="37">
        <f aca="true" t="shared" si="4" ref="K10:K73">H10/E10*10</f>
        <v>35</v>
      </c>
      <c r="L10" s="60">
        <f aca="true" t="shared" si="5" ref="L10:L39">J10-K10</f>
        <v>-3.872647176611931</v>
      </c>
    </row>
    <row r="11" spans="1:12" s="3" customFormat="1" ht="15.75">
      <c r="A11" s="174" t="s">
        <v>4</v>
      </c>
      <c r="B11" s="87">
        <v>224.8</v>
      </c>
      <c r="C11" s="53">
        <v>4.294</v>
      </c>
      <c r="D11" s="40">
        <f t="shared" si="1"/>
        <v>1.910142348754448</v>
      </c>
      <c r="E11" s="40">
        <v>0.9</v>
      </c>
      <c r="F11" s="91">
        <f t="shared" si="0"/>
        <v>3.3939999999999997</v>
      </c>
      <c r="G11" s="109">
        <v>13.845</v>
      </c>
      <c r="H11" s="110">
        <v>3.15</v>
      </c>
      <c r="I11" s="91">
        <f t="shared" si="2"/>
        <v>10.695</v>
      </c>
      <c r="J11" s="53">
        <f t="shared" si="3"/>
        <v>32.24266418258035</v>
      </c>
      <c r="K11" s="40">
        <f t="shared" si="4"/>
        <v>35</v>
      </c>
      <c r="L11" s="91">
        <f t="shared" si="5"/>
        <v>-2.7573358174196514</v>
      </c>
    </row>
    <row r="12" spans="1:12" s="3" customFormat="1" ht="15.75" hidden="1">
      <c r="A12" s="174" t="s">
        <v>5</v>
      </c>
      <c r="B12" s="87">
        <v>21.2</v>
      </c>
      <c r="C12" s="53"/>
      <c r="D12" s="40">
        <f t="shared" si="1"/>
        <v>0</v>
      </c>
      <c r="E12" s="40"/>
      <c r="F12" s="91">
        <f t="shared" si="0"/>
        <v>0</v>
      </c>
      <c r="G12" s="109"/>
      <c r="H12" s="110"/>
      <c r="I12" s="91">
        <f t="shared" si="2"/>
        <v>0</v>
      </c>
      <c r="J12" s="53">
        <f t="shared" si="3"/>
      </c>
      <c r="K12" s="40" t="e">
        <f t="shared" si="4"/>
        <v>#DIV/0!</v>
      </c>
      <c r="L12" s="91" t="e">
        <f t="shared" si="5"/>
        <v>#VALUE!</v>
      </c>
    </row>
    <row r="13" spans="1:12" s="3" customFormat="1" ht="15.75" hidden="1">
      <c r="A13" s="174" t="s">
        <v>6</v>
      </c>
      <c r="B13" s="87">
        <v>23.3</v>
      </c>
      <c r="C13" s="53"/>
      <c r="D13" s="40">
        <f t="shared" si="1"/>
        <v>0</v>
      </c>
      <c r="E13" s="40"/>
      <c r="F13" s="91">
        <f t="shared" si="0"/>
        <v>0</v>
      </c>
      <c r="G13" s="109"/>
      <c r="H13" s="110"/>
      <c r="I13" s="91">
        <f t="shared" si="2"/>
        <v>0</v>
      </c>
      <c r="J13" s="53">
        <f t="shared" si="3"/>
      </c>
      <c r="K13" s="40" t="e">
        <f t="shared" si="4"/>
        <v>#DIV/0!</v>
      </c>
      <c r="L13" s="91" t="e">
        <f t="shared" si="5"/>
        <v>#VALUE!</v>
      </c>
    </row>
    <row r="14" spans="1:12" s="3" customFormat="1" ht="15.75" hidden="1">
      <c r="A14" s="174" t="s">
        <v>7</v>
      </c>
      <c r="B14" s="87">
        <v>388.90000000000003</v>
      </c>
      <c r="C14" s="53"/>
      <c r="D14" s="40">
        <f t="shared" si="1"/>
        <v>0</v>
      </c>
      <c r="E14" s="40"/>
      <c r="F14" s="91">
        <f t="shared" si="0"/>
        <v>0</v>
      </c>
      <c r="G14" s="109"/>
      <c r="H14" s="110"/>
      <c r="I14" s="91">
        <f t="shared" si="2"/>
        <v>0</v>
      </c>
      <c r="J14" s="53">
        <f t="shared" si="3"/>
      </c>
      <c r="K14" s="40" t="e">
        <f t="shared" si="4"/>
        <v>#DIV/0!</v>
      </c>
      <c r="L14" s="91" t="e">
        <f t="shared" si="5"/>
        <v>#VALUE!</v>
      </c>
    </row>
    <row r="15" spans="1:12" s="3" customFormat="1" ht="15.75" hidden="1">
      <c r="A15" s="174" t="s">
        <v>8</v>
      </c>
      <c r="B15" s="87">
        <v>12.5</v>
      </c>
      <c r="C15" s="53"/>
      <c r="D15" s="40">
        <f t="shared" si="1"/>
        <v>0</v>
      </c>
      <c r="E15" s="40"/>
      <c r="F15" s="91">
        <f t="shared" si="0"/>
        <v>0</v>
      </c>
      <c r="G15" s="109"/>
      <c r="H15" s="110"/>
      <c r="I15" s="91">
        <f t="shared" si="2"/>
        <v>0</v>
      </c>
      <c r="J15" s="53">
        <f t="shared" si="3"/>
      </c>
      <c r="K15" s="40" t="e">
        <f t="shared" si="4"/>
        <v>#DIV/0!</v>
      </c>
      <c r="L15" s="91" t="e">
        <f t="shared" si="5"/>
        <v>#VALUE!</v>
      </c>
    </row>
    <row r="16" spans="1:14" s="3" customFormat="1" ht="15.75" hidden="1">
      <c r="A16" s="174" t="s">
        <v>9</v>
      </c>
      <c r="B16" s="87">
        <v>10.2</v>
      </c>
      <c r="C16" s="53"/>
      <c r="D16" s="40">
        <f t="shared" si="1"/>
        <v>0</v>
      </c>
      <c r="E16" s="40"/>
      <c r="F16" s="91">
        <f t="shared" si="0"/>
        <v>0</v>
      </c>
      <c r="G16" s="109"/>
      <c r="H16" s="110"/>
      <c r="I16" s="91">
        <f t="shared" si="2"/>
        <v>0</v>
      </c>
      <c r="J16" s="53">
        <f t="shared" si="3"/>
      </c>
      <c r="K16" s="40" t="e">
        <f t="shared" si="4"/>
        <v>#DIV/0!</v>
      </c>
      <c r="L16" s="91" t="e">
        <f t="shared" si="5"/>
        <v>#VALUE!</v>
      </c>
      <c r="M16" s="24"/>
      <c r="N16" s="24"/>
    </row>
    <row r="17" spans="1:12" s="3" customFormat="1" ht="15.75" hidden="1">
      <c r="A17" s="174" t="s">
        <v>10</v>
      </c>
      <c r="B17" s="87">
        <v>6.2</v>
      </c>
      <c r="C17" s="53"/>
      <c r="D17" s="40">
        <f t="shared" si="1"/>
        <v>0</v>
      </c>
      <c r="E17" s="40"/>
      <c r="F17" s="91">
        <f t="shared" si="0"/>
        <v>0</v>
      </c>
      <c r="G17" s="109"/>
      <c r="H17" s="110"/>
      <c r="I17" s="91">
        <f t="shared" si="2"/>
        <v>0</v>
      </c>
      <c r="J17" s="53">
        <f t="shared" si="3"/>
      </c>
      <c r="K17" s="40" t="e">
        <f t="shared" si="4"/>
        <v>#DIV/0!</v>
      </c>
      <c r="L17" s="91" t="e">
        <f t="shared" si="5"/>
        <v>#VALUE!</v>
      </c>
    </row>
    <row r="18" spans="1:12" s="3" customFormat="1" ht="15.75">
      <c r="A18" s="174" t="s">
        <v>11</v>
      </c>
      <c r="B18" s="87">
        <v>262.5</v>
      </c>
      <c r="C18" s="53">
        <v>0.7</v>
      </c>
      <c r="D18" s="40">
        <f t="shared" si="1"/>
        <v>0.26666666666666666</v>
      </c>
      <c r="E18" s="40"/>
      <c r="F18" s="91">
        <f t="shared" si="0"/>
        <v>0.7</v>
      </c>
      <c r="G18" s="109">
        <v>1.7</v>
      </c>
      <c r="H18" s="110"/>
      <c r="I18" s="91">
        <f t="shared" si="2"/>
        <v>1.7</v>
      </c>
      <c r="J18" s="53">
        <f t="shared" si="3"/>
        <v>24.28571428571429</v>
      </c>
      <c r="K18" s="137" t="e">
        <f t="shared" si="4"/>
        <v>#DIV/0!</v>
      </c>
      <c r="L18" s="138" t="e">
        <f t="shared" si="5"/>
        <v>#DIV/0!</v>
      </c>
    </row>
    <row r="19" spans="1:12" s="3" customFormat="1" ht="15" hidden="1">
      <c r="A19" s="56" t="s">
        <v>12</v>
      </c>
      <c r="B19" s="87">
        <v>278.4</v>
      </c>
      <c r="C19" s="53"/>
      <c r="D19" s="40">
        <f t="shared" si="1"/>
        <v>0</v>
      </c>
      <c r="E19" s="40"/>
      <c r="F19" s="91">
        <f t="shared" si="0"/>
        <v>0</v>
      </c>
      <c r="G19" s="109"/>
      <c r="H19" s="110"/>
      <c r="I19" s="91">
        <f t="shared" si="2"/>
        <v>0</v>
      </c>
      <c r="J19" s="53">
        <f t="shared" si="3"/>
      </c>
      <c r="K19" s="40" t="e">
        <f t="shared" si="4"/>
        <v>#DIV/0!</v>
      </c>
      <c r="L19" s="91" t="e">
        <f t="shared" si="5"/>
        <v>#VALUE!</v>
      </c>
    </row>
    <row r="20" spans="1:12" s="3" customFormat="1" ht="15" hidden="1">
      <c r="A20" s="56" t="s">
        <v>93</v>
      </c>
      <c r="B20" s="87">
        <v>35.7</v>
      </c>
      <c r="C20" s="53"/>
      <c r="D20" s="40">
        <f t="shared" si="1"/>
        <v>0</v>
      </c>
      <c r="E20" s="40"/>
      <c r="F20" s="91">
        <f t="shared" si="0"/>
        <v>0</v>
      </c>
      <c r="G20" s="109"/>
      <c r="H20" s="110"/>
      <c r="I20" s="91">
        <f t="shared" si="2"/>
        <v>0</v>
      </c>
      <c r="J20" s="53">
        <f t="shared" si="3"/>
      </c>
      <c r="K20" s="40" t="e">
        <f t="shared" si="4"/>
        <v>#DIV/0!</v>
      </c>
      <c r="L20" s="91" t="e">
        <f t="shared" si="5"/>
        <v>#VALUE!</v>
      </c>
    </row>
    <row r="21" spans="1:12" s="3" customFormat="1" ht="15" hidden="1">
      <c r="A21" s="56" t="s">
        <v>13</v>
      </c>
      <c r="B21" s="87">
        <v>189.4</v>
      </c>
      <c r="C21" s="53"/>
      <c r="D21" s="40">
        <f t="shared" si="1"/>
        <v>0</v>
      </c>
      <c r="E21" s="40"/>
      <c r="F21" s="91">
        <f t="shared" si="0"/>
        <v>0</v>
      </c>
      <c r="G21" s="109"/>
      <c r="H21" s="110"/>
      <c r="I21" s="91">
        <f t="shared" si="2"/>
        <v>0</v>
      </c>
      <c r="J21" s="53">
        <f t="shared" si="3"/>
      </c>
      <c r="K21" s="40" t="e">
        <f t="shared" si="4"/>
        <v>#DIV/0!</v>
      </c>
      <c r="L21" s="91" t="e">
        <f t="shared" si="5"/>
        <v>#VALUE!</v>
      </c>
    </row>
    <row r="22" spans="1:12" s="3" customFormat="1" ht="15" hidden="1">
      <c r="A22" s="56" t="s">
        <v>14</v>
      </c>
      <c r="B22" s="87">
        <v>167.3</v>
      </c>
      <c r="C22" s="53"/>
      <c r="D22" s="40">
        <f t="shared" si="1"/>
        <v>0</v>
      </c>
      <c r="E22" s="40"/>
      <c r="F22" s="91">
        <f t="shared" si="0"/>
        <v>0</v>
      </c>
      <c r="G22" s="109"/>
      <c r="H22" s="110"/>
      <c r="I22" s="91">
        <f t="shared" si="2"/>
        <v>0</v>
      </c>
      <c r="J22" s="53">
        <f t="shared" si="3"/>
      </c>
      <c r="K22" s="40" t="e">
        <f t="shared" si="4"/>
        <v>#DIV/0!</v>
      </c>
      <c r="L22" s="91" t="e">
        <f t="shared" si="5"/>
        <v>#VALUE!</v>
      </c>
    </row>
    <row r="23" spans="1:12" s="3" customFormat="1" ht="15" hidden="1">
      <c r="A23" s="56" t="s">
        <v>15</v>
      </c>
      <c r="B23" s="87">
        <v>13.1</v>
      </c>
      <c r="C23" s="53"/>
      <c r="D23" s="40">
        <f t="shared" si="1"/>
        <v>0</v>
      </c>
      <c r="E23" s="40"/>
      <c r="F23" s="91">
        <f t="shared" si="0"/>
        <v>0</v>
      </c>
      <c r="G23" s="109"/>
      <c r="H23" s="110"/>
      <c r="I23" s="91">
        <f t="shared" si="2"/>
        <v>0</v>
      </c>
      <c r="J23" s="53">
        <f t="shared" si="3"/>
      </c>
      <c r="K23" s="40" t="e">
        <f t="shared" si="4"/>
        <v>#DIV/0!</v>
      </c>
      <c r="L23" s="91" t="e">
        <f t="shared" si="5"/>
        <v>#VALUE!</v>
      </c>
    </row>
    <row r="24" spans="1:12" s="3" customFormat="1" ht="15" hidden="1">
      <c r="A24" s="56" t="s">
        <v>16</v>
      </c>
      <c r="B24" s="87">
        <v>332.6</v>
      </c>
      <c r="C24" s="53"/>
      <c r="D24" s="40">
        <f t="shared" si="1"/>
        <v>0</v>
      </c>
      <c r="E24" s="40"/>
      <c r="F24" s="91">
        <f t="shared" si="0"/>
        <v>0</v>
      </c>
      <c r="G24" s="109"/>
      <c r="H24" s="110"/>
      <c r="I24" s="91">
        <f t="shared" si="2"/>
        <v>0</v>
      </c>
      <c r="J24" s="53">
        <f t="shared" si="3"/>
      </c>
      <c r="K24" s="40" t="e">
        <f t="shared" si="4"/>
        <v>#DIV/0!</v>
      </c>
      <c r="L24" s="91" t="e">
        <f t="shared" si="5"/>
        <v>#VALUE!</v>
      </c>
    </row>
    <row r="25" spans="1:12" s="3" customFormat="1" ht="15" hidden="1">
      <c r="A25" s="56" t="s">
        <v>17</v>
      </c>
      <c r="B25" s="87">
        <v>1.9</v>
      </c>
      <c r="C25" s="53"/>
      <c r="D25" s="40">
        <f t="shared" si="1"/>
        <v>0</v>
      </c>
      <c r="E25" s="40"/>
      <c r="F25" s="91">
        <f t="shared" si="0"/>
        <v>0</v>
      </c>
      <c r="G25" s="109"/>
      <c r="H25" s="110"/>
      <c r="I25" s="91">
        <f t="shared" si="2"/>
        <v>0</v>
      </c>
      <c r="J25" s="53">
        <f t="shared" si="3"/>
      </c>
      <c r="K25" s="40" t="e">
        <f t="shared" si="4"/>
        <v>#DIV/0!</v>
      </c>
      <c r="L25" s="91" t="e">
        <f t="shared" si="5"/>
        <v>#VALUE!</v>
      </c>
    </row>
    <row r="26" spans="1:12" s="3" customFormat="1" ht="15" hidden="1">
      <c r="A26" s="56" t="s">
        <v>18</v>
      </c>
      <c r="B26" s="87">
        <v>126.6</v>
      </c>
      <c r="C26" s="53"/>
      <c r="D26" s="40">
        <f t="shared" si="1"/>
        <v>0</v>
      </c>
      <c r="E26" s="40"/>
      <c r="F26" s="91">
        <f t="shared" si="0"/>
        <v>0</v>
      </c>
      <c r="G26" s="109"/>
      <c r="H26" s="110"/>
      <c r="I26" s="91">
        <f t="shared" si="2"/>
        <v>0</v>
      </c>
      <c r="J26" s="53">
        <f t="shared" si="3"/>
      </c>
      <c r="K26" s="40" t="e">
        <f t="shared" si="4"/>
        <v>#DIV/0!</v>
      </c>
      <c r="L26" s="91" t="e">
        <f t="shared" si="5"/>
        <v>#VALUE!</v>
      </c>
    </row>
    <row r="27" spans="1:12" s="3" customFormat="1" ht="15" hidden="1">
      <c r="A27" s="56" t="s">
        <v>19</v>
      </c>
      <c r="B27" s="87">
        <v>12.9</v>
      </c>
      <c r="C27" s="53"/>
      <c r="D27" s="40">
        <f t="shared" si="1"/>
        <v>0</v>
      </c>
      <c r="E27" s="40"/>
      <c r="F27" s="91">
        <f t="shared" si="0"/>
        <v>0</v>
      </c>
      <c r="G27" s="109"/>
      <c r="H27" s="110"/>
      <c r="I27" s="91">
        <f t="shared" si="2"/>
        <v>0</v>
      </c>
      <c r="J27" s="53">
        <f t="shared" si="3"/>
      </c>
      <c r="K27" s="40" t="e">
        <f t="shared" si="4"/>
        <v>#DIV/0!</v>
      </c>
      <c r="L27" s="91" t="e">
        <f t="shared" si="5"/>
        <v>#VALUE!</v>
      </c>
    </row>
    <row r="28" spans="1:12" s="19" customFormat="1" ht="15.75" hidden="1">
      <c r="A28" s="55" t="s">
        <v>20</v>
      </c>
      <c r="B28" s="86">
        <v>120</v>
      </c>
      <c r="C28" s="38">
        <f>SUM(C29:C38)-C32</f>
        <v>0</v>
      </c>
      <c r="D28" s="29">
        <f t="shared" si="1"/>
        <v>0</v>
      </c>
      <c r="E28" s="29">
        <v>0.929</v>
      </c>
      <c r="F28" s="32">
        <f t="shared" si="0"/>
        <v>-0.929</v>
      </c>
      <c r="G28" s="46">
        <f>SUM(G29:G38)-G32</f>
        <v>0</v>
      </c>
      <c r="H28" s="30">
        <v>5.5</v>
      </c>
      <c r="I28" s="32">
        <f t="shared" si="2"/>
        <v>-5.5</v>
      </c>
      <c r="J28" s="31">
        <f t="shared" si="3"/>
      </c>
      <c r="K28" s="37">
        <f t="shared" si="4"/>
        <v>59.20344456404736</v>
      </c>
      <c r="L28" s="91" t="e">
        <f t="shared" si="5"/>
        <v>#VALUE!</v>
      </c>
    </row>
    <row r="29" spans="1:12" s="3" customFormat="1" ht="15.75" hidden="1">
      <c r="A29" s="56" t="s">
        <v>61</v>
      </c>
      <c r="B29" s="87">
        <v>0</v>
      </c>
      <c r="C29" s="35"/>
      <c r="D29" s="33" t="e">
        <f t="shared" si="1"/>
        <v>#DIV/0!</v>
      </c>
      <c r="E29" s="33"/>
      <c r="F29" s="32">
        <f t="shared" si="0"/>
        <v>0</v>
      </c>
      <c r="G29" s="47"/>
      <c r="H29" s="34"/>
      <c r="I29" s="32">
        <f t="shared" si="2"/>
        <v>0</v>
      </c>
      <c r="J29" s="31">
        <f t="shared" si="3"/>
      </c>
      <c r="K29" s="40" t="e">
        <f t="shared" si="4"/>
        <v>#DIV/0!</v>
      </c>
      <c r="L29" s="91" t="e">
        <f t="shared" si="5"/>
        <v>#VALUE!</v>
      </c>
    </row>
    <row r="30" spans="1:12" s="3" customFormat="1" ht="15.75" hidden="1">
      <c r="A30" s="56" t="s">
        <v>21</v>
      </c>
      <c r="B30" s="87">
        <v>0</v>
      </c>
      <c r="C30" s="35"/>
      <c r="D30" s="33" t="e">
        <f t="shared" si="1"/>
        <v>#DIV/0!</v>
      </c>
      <c r="E30" s="33"/>
      <c r="F30" s="32">
        <f t="shared" si="0"/>
        <v>0</v>
      </c>
      <c r="G30" s="47"/>
      <c r="H30" s="34"/>
      <c r="I30" s="32">
        <f t="shared" si="2"/>
        <v>0</v>
      </c>
      <c r="J30" s="31">
        <f t="shared" si="3"/>
      </c>
      <c r="K30" s="40" t="e">
        <f t="shared" si="4"/>
        <v>#DIV/0!</v>
      </c>
      <c r="L30" s="91" t="e">
        <f t="shared" si="5"/>
        <v>#VALUE!</v>
      </c>
    </row>
    <row r="31" spans="1:12" s="3" customFormat="1" ht="15.75" hidden="1">
      <c r="A31" s="56" t="s">
        <v>22</v>
      </c>
      <c r="B31" s="87">
        <v>2.4</v>
      </c>
      <c r="C31" s="35"/>
      <c r="D31" s="33">
        <f t="shared" si="1"/>
        <v>0</v>
      </c>
      <c r="E31" s="33"/>
      <c r="F31" s="32">
        <f t="shared" si="0"/>
        <v>0</v>
      </c>
      <c r="G31" s="47"/>
      <c r="H31" s="34"/>
      <c r="I31" s="32">
        <f t="shared" si="2"/>
        <v>0</v>
      </c>
      <c r="J31" s="31">
        <f t="shared" si="3"/>
      </c>
      <c r="K31" s="40" t="e">
        <f t="shared" si="4"/>
        <v>#DIV/0!</v>
      </c>
      <c r="L31" s="91" t="e">
        <f t="shared" si="5"/>
        <v>#VALUE!</v>
      </c>
    </row>
    <row r="32" spans="1:12" s="3" customFormat="1" ht="15.75" hidden="1">
      <c r="A32" s="56" t="s">
        <v>62</v>
      </c>
      <c r="B32" s="87">
        <v>0</v>
      </c>
      <c r="C32" s="35"/>
      <c r="D32" s="33" t="e">
        <f t="shared" si="1"/>
        <v>#DIV/0!</v>
      </c>
      <c r="E32" s="33"/>
      <c r="F32" s="32">
        <f t="shared" si="0"/>
        <v>0</v>
      </c>
      <c r="G32" s="47"/>
      <c r="H32" s="34"/>
      <c r="I32" s="32">
        <f t="shared" si="2"/>
        <v>0</v>
      </c>
      <c r="J32" s="31">
        <f t="shared" si="3"/>
      </c>
      <c r="K32" s="40" t="e">
        <f t="shared" si="4"/>
        <v>#DIV/0!</v>
      </c>
      <c r="L32" s="91" t="e">
        <f t="shared" si="5"/>
        <v>#VALUE!</v>
      </c>
    </row>
    <row r="33" spans="1:12" s="3" customFormat="1" ht="15.75" hidden="1">
      <c r="A33" s="56" t="s">
        <v>23</v>
      </c>
      <c r="B33" s="87">
        <v>71.2</v>
      </c>
      <c r="C33" s="35"/>
      <c r="D33" s="33">
        <f t="shared" si="1"/>
        <v>0</v>
      </c>
      <c r="E33" s="33"/>
      <c r="F33" s="32">
        <f t="shared" si="0"/>
        <v>0</v>
      </c>
      <c r="G33" s="47"/>
      <c r="H33" s="34"/>
      <c r="I33" s="32">
        <f t="shared" si="2"/>
        <v>0</v>
      </c>
      <c r="J33" s="31">
        <f t="shared" si="3"/>
      </c>
      <c r="K33" s="40" t="e">
        <f t="shared" si="4"/>
        <v>#DIV/0!</v>
      </c>
      <c r="L33" s="91" t="e">
        <f t="shared" si="5"/>
        <v>#VALUE!</v>
      </c>
    </row>
    <row r="34" spans="1:12" s="3" customFormat="1" ht="15.75" hidden="1">
      <c r="A34" s="56" t="s">
        <v>24</v>
      </c>
      <c r="B34" s="87">
        <v>17.8</v>
      </c>
      <c r="C34" s="35"/>
      <c r="D34" s="33">
        <f t="shared" si="1"/>
        <v>0</v>
      </c>
      <c r="E34" s="33">
        <v>0.929</v>
      </c>
      <c r="F34" s="32">
        <f t="shared" si="0"/>
        <v>-0.929</v>
      </c>
      <c r="G34" s="47"/>
      <c r="H34" s="34">
        <v>5.5</v>
      </c>
      <c r="I34" s="32">
        <f t="shared" si="2"/>
        <v>-5.5</v>
      </c>
      <c r="J34" s="31">
        <f t="shared" si="3"/>
      </c>
      <c r="K34" s="40">
        <f t="shared" si="4"/>
        <v>59.20344456404736</v>
      </c>
      <c r="L34" s="91" t="e">
        <f t="shared" si="5"/>
        <v>#VALUE!</v>
      </c>
    </row>
    <row r="35" spans="1:12" s="3" customFormat="1" ht="15.75" hidden="1">
      <c r="A35" s="56" t="s">
        <v>25</v>
      </c>
      <c r="B35" s="87">
        <v>21.2</v>
      </c>
      <c r="C35" s="35"/>
      <c r="D35" s="33">
        <f t="shared" si="1"/>
        <v>0</v>
      </c>
      <c r="E35" s="33"/>
      <c r="F35" s="32">
        <f t="shared" si="0"/>
        <v>0</v>
      </c>
      <c r="G35" s="47"/>
      <c r="H35" s="34"/>
      <c r="I35" s="32">
        <f t="shared" si="2"/>
        <v>0</v>
      </c>
      <c r="J35" s="31">
        <f t="shared" si="3"/>
      </c>
      <c r="K35" s="40" t="e">
        <f t="shared" si="4"/>
        <v>#DIV/0!</v>
      </c>
      <c r="L35" s="91" t="e">
        <f t="shared" si="5"/>
        <v>#VALUE!</v>
      </c>
    </row>
    <row r="36" spans="1:12" s="3" customFormat="1" ht="15.75" hidden="1">
      <c r="A36" s="56" t="s">
        <v>26</v>
      </c>
      <c r="B36" s="87">
        <v>0</v>
      </c>
      <c r="C36" s="35"/>
      <c r="D36" s="33" t="e">
        <f t="shared" si="1"/>
        <v>#DIV/0!</v>
      </c>
      <c r="E36" s="33"/>
      <c r="F36" s="32">
        <f t="shared" si="0"/>
        <v>0</v>
      </c>
      <c r="G36" s="47"/>
      <c r="H36" s="34"/>
      <c r="I36" s="32">
        <f t="shared" si="2"/>
        <v>0</v>
      </c>
      <c r="J36" s="31">
        <f t="shared" si="3"/>
      </c>
      <c r="K36" s="40" t="e">
        <f t="shared" si="4"/>
        <v>#DIV/0!</v>
      </c>
      <c r="L36" s="91" t="e">
        <f t="shared" si="5"/>
        <v>#VALUE!</v>
      </c>
    </row>
    <row r="37" spans="1:12" s="3" customFormat="1" ht="15.75" hidden="1">
      <c r="A37" s="56" t="s">
        <v>27</v>
      </c>
      <c r="B37" s="87">
        <v>3.3</v>
      </c>
      <c r="C37" s="35"/>
      <c r="D37" s="33">
        <f t="shared" si="1"/>
        <v>0</v>
      </c>
      <c r="E37" s="33"/>
      <c r="F37" s="32">
        <f t="shared" si="0"/>
        <v>0</v>
      </c>
      <c r="G37" s="47"/>
      <c r="H37" s="34"/>
      <c r="I37" s="32">
        <f t="shared" si="2"/>
        <v>0</v>
      </c>
      <c r="J37" s="31">
        <f t="shared" si="3"/>
      </c>
      <c r="K37" s="40" t="e">
        <f t="shared" si="4"/>
        <v>#DIV/0!</v>
      </c>
      <c r="L37" s="91" t="e">
        <f t="shared" si="5"/>
        <v>#VALUE!</v>
      </c>
    </row>
    <row r="38" spans="1:12" s="3" customFormat="1" ht="15.75" hidden="1">
      <c r="A38" s="56" t="s">
        <v>28</v>
      </c>
      <c r="B38" s="87">
        <v>4.1</v>
      </c>
      <c r="C38" s="35"/>
      <c r="D38" s="33">
        <f t="shared" si="1"/>
        <v>0</v>
      </c>
      <c r="E38" s="33"/>
      <c r="F38" s="32">
        <f t="shared" si="0"/>
        <v>0</v>
      </c>
      <c r="G38" s="47"/>
      <c r="H38" s="34"/>
      <c r="I38" s="32">
        <f t="shared" si="2"/>
        <v>0</v>
      </c>
      <c r="J38" s="31">
        <f t="shared" si="3"/>
      </c>
      <c r="K38" s="40" t="e">
        <f t="shared" si="4"/>
        <v>#DIV/0!</v>
      </c>
      <c r="L38" s="91" t="e">
        <f t="shared" si="5"/>
        <v>#VALUE!</v>
      </c>
    </row>
    <row r="39" spans="1:14" s="19" customFormat="1" ht="15.75">
      <c r="A39" s="55" t="s">
        <v>94</v>
      </c>
      <c r="B39" s="86">
        <v>1109.8</v>
      </c>
      <c r="C39" s="38">
        <f>SUM(C40:C45)</f>
        <v>346.29110000000003</v>
      </c>
      <c r="D39" s="29">
        <f t="shared" si="1"/>
        <v>31.20301856190305</v>
      </c>
      <c r="E39" s="29">
        <v>357.551</v>
      </c>
      <c r="F39" s="32">
        <f t="shared" si="0"/>
        <v>-11.25989999999996</v>
      </c>
      <c r="G39" s="38">
        <f>SUM(G40:G45)</f>
        <v>1454.5997</v>
      </c>
      <c r="H39" s="29">
        <v>1457.702</v>
      </c>
      <c r="I39" s="32">
        <f>G39-H39</f>
        <v>-3.102300000000014</v>
      </c>
      <c r="J39" s="31">
        <f t="shared" si="3"/>
        <v>42.00511361683855</v>
      </c>
      <c r="K39" s="37">
        <f t="shared" si="4"/>
        <v>40.76906511238956</v>
      </c>
      <c r="L39" s="60">
        <f t="shared" si="5"/>
        <v>1.2360485044489877</v>
      </c>
      <c r="M39" s="20"/>
      <c r="N39" s="20"/>
    </row>
    <row r="40" spans="1:14" s="23" customFormat="1" ht="15">
      <c r="A40" s="56" t="s">
        <v>63</v>
      </c>
      <c r="B40" s="87">
        <v>11.799999999999999</v>
      </c>
      <c r="C40" s="35">
        <v>11.566</v>
      </c>
      <c r="D40" s="33">
        <f t="shared" si="1"/>
        <v>98.01694915254238</v>
      </c>
      <c r="E40" s="33">
        <v>15.248</v>
      </c>
      <c r="F40" s="36">
        <f t="shared" si="0"/>
        <v>-3.6819999999999986</v>
      </c>
      <c r="G40" s="48">
        <v>57.853</v>
      </c>
      <c r="H40" s="34">
        <v>54.256</v>
      </c>
      <c r="I40" s="36">
        <f t="shared" si="2"/>
        <v>3.5970000000000013</v>
      </c>
      <c r="J40" s="35">
        <f t="shared" si="3"/>
        <v>50.01988587238458</v>
      </c>
      <c r="K40" s="40">
        <f>H40/E40*10</f>
        <v>35.58237145855194</v>
      </c>
      <c r="L40" s="36">
        <f aca="true" t="shared" si="6" ref="L40:L102">J40-K40</f>
        <v>14.437514413832638</v>
      </c>
      <c r="M40" s="3"/>
      <c r="N40" s="3"/>
    </row>
    <row r="41" spans="1:12" s="3" customFormat="1" ht="15">
      <c r="A41" s="56" t="s">
        <v>67</v>
      </c>
      <c r="B41" s="87">
        <v>35.7</v>
      </c>
      <c r="C41" s="35">
        <v>1.95</v>
      </c>
      <c r="D41" s="33">
        <f t="shared" si="1"/>
        <v>5.462184873949579</v>
      </c>
      <c r="E41" s="33">
        <v>4.6</v>
      </c>
      <c r="F41" s="36">
        <f t="shared" si="0"/>
        <v>-2.6499999999999995</v>
      </c>
      <c r="G41" s="48">
        <v>3.13</v>
      </c>
      <c r="H41" s="34">
        <v>7.3</v>
      </c>
      <c r="I41" s="36">
        <f t="shared" si="2"/>
        <v>-4.17</v>
      </c>
      <c r="J41" s="35">
        <f t="shared" si="3"/>
        <v>16.05128205128205</v>
      </c>
      <c r="K41" s="40">
        <f t="shared" si="4"/>
        <v>15.869565217391306</v>
      </c>
      <c r="L41" s="36">
        <f>J41-K41</f>
        <v>0.18171683389074467</v>
      </c>
    </row>
    <row r="42" spans="1:12" s="3" customFormat="1" ht="15">
      <c r="A42" s="56" t="s">
        <v>30</v>
      </c>
      <c r="B42" s="87">
        <v>182.10000000000002</v>
      </c>
      <c r="C42" s="35">
        <v>162.3</v>
      </c>
      <c r="D42" s="33">
        <f t="shared" si="1"/>
        <v>89.12685337726523</v>
      </c>
      <c r="E42" s="33">
        <v>199.9</v>
      </c>
      <c r="F42" s="36">
        <f t="shared" si="0"/>
        <v>-37.599999999999994</v>
      </c>
      <c r="G42" s="48">
        <v>936</v>
      </c>
      <c r="H42" s="34">
        <v>995</v>
      </c>
      <c r="I42" s="36">
        <f t="shared" si="2"/>
        <v>-59</v>
      </c>
      <c r="J42" s="35">
        <f t="shared" si="3"/>
        <v>57.6709796672828</v>
      </c>
      <c r="K42" s="40">
        <f t="shared" si="4"/>
        <v>49.774887443721866</v>
      </c>
      <c r="L42" s="36">
        <f t="shared" si="6"/>
        <v>7.8960922235609345</v>
      </c>
    </row>
    <row r="43" spans="1:12" s="3" customFormat="1" ht="15">
      <c r="A43" s="56" t="s">
        <v>31</v>
      </c>
      <c r="B43" s="87">
        <v>5.6</v>
      </c>
      <c r="C43" s="119">
        <v>0.04</v>
      </c>
      <c r="D43" s="40">
        <f t="shared" si="1"/>
        <v>0.7142857142857143</v>
      </c>
      <c r="E43" s="40">
        <v>1.1</v>
      </c>
      <c r="F43" s="91">
        <f t="shared" si="0"/>
        <v>-1.06</v>
      </c>
      <c r="G43" s="117">
        <v>0.12</v>
      </c>
      <c r="H43" s="110">
        <v>2</v>
      </c>
      <c r="I43" s="91">
        <f>G43-H43</f>
        <v>-1.88</v>
      </c>
      <c r="J43" s="53">
        <f t="shared" si="3"/>
        <v>30</v>
      </c>
      <c r="K43" s="40">
        <f t="shared" si="4"/>
        <v>18.18181818181818</v>
      </c>
      <c r="L43" s="91">
        <f t="shared" si="6"/>
        <v>11.81818181818182</v>
      </c>
    </row>
    <row r="44" spans="1:12" s="3" customFormat="1" ht="15">
      <c r="A44" s="56" t="s">
        <v>32</v>
      </c>
      <c r="B44" s="87">
        <v>409.7</v>
      </c>
      <c r="C44" s="35">
        <v>16.836</v>
      </c>
      <c r="D44" s="33">
        <f t="shared" si="1"/>
        <v>4.109348303636807</v>
      </c>
      <c r="E44" s="33">
        <v>3.6</v>
      </c>
      <c r="F44" s="36">
        <f t="shared" si="0"/>
        <v>13.235999999999999</v>
      </c>
      <c r="G44" s="48">
        <v>18.291</v>
      </c>
      <c r="H44" s="34">
        <v>4.9</v>
      </c>
      <c r="I44" s="36">
        <f t="shared" si="2"/>
        <v>13.391</v>
      </c>
      <c r="J44" s="35">
        <f t="shared" si="3"/>
        <v>10.864219529579472</v>
      </c>
      <c r="K44" s="40">
        <f t="shared" si="4"/>
        <v>13.61111111111111</v>
      </c>
      <c r="L44" s="91">
        <f t="shared" si="6"/>
        <v>-2.7468915815316386</v>
      </c>
    </row>
    <row r="45" spans="1:12" s="3" customFormat="1" ht="15">
      <c r="A45" s="56" t="s">
        <v>33</v>
      </c>
      <c r="B45" s="87">
        <v>464.9</v>
      </c>
      <c r="C45" s="35">
        <v>153.5991</v>
      </c>
      <c r="D45" s="33">
        <f t="shared" si="1"/>
        <v>33.03916971391697</v>
      </c>
      <c r="E45" s="33">
        <v>133.103</v>
      </c>
      <c r="F45" s="36">
        <f t="shared" si="0"/>
        <v>20.496099999999984</v>
      </c>
      <c r="G45" s="48">
        <v>439.2057</v>
      </c>
      <c r="H45" s="34">
        <v>394.2459999999999</v>
      </c>
      <c r="I45" s="36">
        <f t="shared" si="2"/>
        <v>44.959700000000055</v>
      </c>
      <c r="J45" s="35">
        <f t="shared" si="3"/>
        <v>28.594288638409992</v>
      </c>
      <c r="K45" s="40">
        <f t="shared" si="4"/>
        <v>29.619617889904802</v>
      </c>
      <c r="L45" s="36">
        <f t="shared" si="6"/>
        <v>-1.02532925149481</v>
      </c>
    </row>
    <row r="46" spans="1:12" s="19" customFormat="1" ht="15.75">
      <c r="A46" s="55" t="s">
        <v>99</v>
      </c>
      <c r="B46" s="86">
        <v>288.2</v>
      </c>
      <c r="C46" s="49">
        <f>SUM(C47:C53)</f>
        <v>167.47899999999998</v>
      </c>
      <c r="D46" s="37">
        <f t="shared" si="1"/>
        <v>58.112074947952806</v>
      </c>
      <c r="E46" s="29">
        <v>213.688</v>
      </c>
      <c r="F46" s="32">
        <f t="shared" si="0"/>
        <v>-46.209</v>
      </c>
      <c r="G46" s="49">
        <f>SUM(G47:G53)</f>
        <v>629.0600000000001</v>
      </c>
      <c r="H46" s="29">
        <v>715.687</v>
      </c>
      <c r="I46" s="32">
        <f>G46-H46</f>
        <v>-86.62699999999995</v>
      </c>
      <c r="J46" s="31">
        <f t="shared" si="3"/>
        <v>37.56052997689263</v>
      </c>
      <c r="K46" s="37">
        <f t="shared" si="4"/>
        <v>33.4921474298978</v>
      </c>
      <c r="L46" s="32">
        <f t="shared" si="6"/>
        <v>4.068382546994833</v>
      </c>
    </row>
    <row r="47" spans="1:14" s="3" customFormat="1" ht="15">
      <c r="A47" s="56" t="s">
        <v>64</v>
      </c>
      <c r="B47" s="87">
        <v>29.7</v>
      </c>
      <c r="C47" s="35">
        <v>9.9</v>
      </c>
      <c r="D47" s="33">
        <f t="shared" si="1"/>
        <v>33.333333333333336</v>
      </c>
      <c r="E47" s="33">
        <v>20</v>
      </c>
      <c r="F47" s="36">
        <f t="shared" si="0"/>
        <v>-10.1</v>
      </c>
      <c r="G47" s="48">
        <v>22.7</v>
      </c>
      <c r="H47" s="34">
        <v>37.1</v>
      </c>
      <c r="I47" s="36">
        <f t="shared" si="2"/>
        <v>-14.400000000000002</v>
      </c>
      <c r="J47" s="35">
        <f>IF(C47&gt;0,G47/C47*10,"")</f>
        <v>22.929292929292927</v>
      </c>
      <c r="K47" s="40">
        <f t="shared" si="4"/>
        <v>18.55</v>
      </c>
      <c r="L47" s="36">
        <f t="shared" si="6"/>
        <v>4.379292929292927</v>
      </c>
      <c r="N47" s="3">
        <f>M47*C47/10</f>
        <v>0</v>
      </c>
    </row>
    <row r="48" spans="1:12" s="3" customFormat="1" ht="15">
      <c r="A48" s="56" t="s">
        <v>65</v>
      </c>
      <c r="B48" s="87">
        <v>4.1</v>
      </c>
      <c r="C48" s="35">
        <v>2.2</v>
      </c>
      <c r="D48" s="33">
        <f t="shared" si="1"/>
        <v>53.658536585365866</v>
      </c>
      <c r="E48" s="33">
        <v>5.2</v>
      </c>
      <c r="F48" s="36">
        <f t="shared" si="0"/>
        <v>-3</v>
      </c>
      <c r="G48" s="48">
        <v>4.4</v>
      </c>
      <c r="H48" s="34">
        <v>7.8</v>
      </c>
      <c r="I48" s="36">
        <f t="shared" si="2"/>
        <v>-3.3999999999999995</v>
      </c>
      <c r="J48" s="35">
        <f t="shared" si="3"/>
        <v>20</v>
      </c>
      <c r="K48" s="40">
        <f t="shared" si="4"/>
        <v>15</v>
      </c>
      <c r="L48" s="36">
        <f t="shared" si="6"/>
        <v>5</v>
      </c>
    </row>
    <row r="49" spans="1:12" s="3" customFormat="1" ht="15">
      <c r="A49" s="56" t="s">
        <v>66</v>
      </c>
      <c r="B49" s="87">
        <v>19.3</v>
      </c>
      <c r="C49" s="35">
        <v>5.3</v>
      </c>
      <c r="D49" s="33">
        <f t="shared" si="1"/>
        <v>27.461139896373055</v>
      </c>
      <c r="E49" s="33">
        <v>13.261</v>
      </c>
      <c r="F49" s="36">
        <f t="shared" si="0"/>
        <v>-7.960999999999999</v>
      </c>
      <c r="G49" s="48">
        <v>18.9</v>
      </c>
      <c r="H49" s="34">
        <v>33.408</v>
      </c>
      <c r="I49" s="36">
        <f>G49-H49</f>
        <v>-14.508000000000003</v>
      </c>
      <c r="J49" s="35">
        <f t="shared" si="3"/>
        <v>35.660377358490564</v>
      </c>
      <c r="K49" s="40">
        <f t="shared" si="4"/>
        <v>25.192670236030466</v>
      </c>
      <c r="L49" s="36">
        <f t="shared" si="6"/>
        <v>10.467707122460098</v>
      </c>
    </row>
    <row r="50" spans="1:12" s="3" customFormat="1" ht="15">
      <c r="A50" s="56" t="s">
        <v>29</v>
      </c>
      <c r="B50" s="87">
        <v>13.100000000000001</v>
      </c>
      <c r="C50" s="35">
        <v>1.359</v>
      </c>
      <c r="D50" s="33">
        <f t="shared" si="1"/>
        <v>10.374045801526718</v>
      </c>
      <c r="E50" s="33">
        <v>2.427</v>
      </c>
      <c r="F50" s="36">
        <f t="shared" si="0"/>
        <v>-1.068</v>
      </c>
      <c r="G50" s="48">
        <v>5.72</v>
      </c>
      <c r="H50" s="34">
        <v>6.279</v>
      </c>
      <c r="I50" s="36">
        <f>G50-H50</f>
        <v>-0.5590000000000002</v>
      </c>
      <c r="J50" s="35">
        <f t="shared" si="3"/>
        <v>42.08977189109639</v>
      </c>
      <c r="K50" s="40">
        <f t="shared" si="4"/>
        <v>25.871446229913474</v>
      </c>
      <c r="L50" s="36">
        <f t="shared" si="6"/>
        <v>16.218325661182917</v>
      </c>
    </row>
    <row r="51" spans="1:12" s="3" customFormat="1" ht="15">
      <c r="A51" s="56" t="s">
        <v>68</v>
      </c>
      <c r="B51" s="87">
        <v>2.6</v>
      </c>
      <c r="C51" s="35">
        <v>2.6</v>
      </c>
      <c r="D51" s="33">
        <f t="shared" si="1"/>
        <v>100</v>
      </c>
      <c r="E51" s="33">
        <v>4</v>
      </c>
      <c r="F51" s="36">
        <f t="shared" si="0"/>
        <v>-1.4</v>
      </c>
      <c r="G51" s="48">
        <v>5.7</v>
      </c>
      <c r="H51" s="34">
        <v>9</v>
      </c>
      <c r="I51" s="36">
        <f>G51-H51</f>
        <v>-3.3</v>
      </c>
      <c r="J51" s="35">
        <f>IF(C51&gt;0,G51/C51*10,"")</f>
        <v>21.923076923076927</v>
      </c>
      <c r="K51" s="40">
        <f t="shared" si="4"/>
        <v>22.5</v>
      </c>
      <c r="L51" s="36">
        <f t="shared" si="6"/>
        <v>-0.5769230769230731</v>
      </c>
    </row>
    <row r="52" spans="1:12" s="3" customFormat="1" ht="15">
      <c r="A52" s="56" t="s">
        <v>69</v>
      </c>
      <c r="B52" s="87">
        <v>22.599999999999998</v>
      </c>
      <c r="C52" s="35">
        <v>15.42</v>
      </c>
      <c r="D52" s="33">
        <f>C52/B52*100</f>
        <v>68.23008849557523</v>
      </c>
      <c r="E52" s="33">
        <v>18.8</v>
      </c>
      <c r="F52" s="36">
        <f t="shared" si="0"/>
        <v>-3.380000000000001</v>
      </c>
      <c r="G52" s="48">
        <v>32.04</v>
      </c>
      <c r="H52" s="34">
        <v>22.1</v>
      </c>
      <c r="I52" s="36">
        <f>G52-H52</f>
        <v>9.939999999999998</v>
      </c>
      <c r="J52" s="35">
        <f>IF(C52&gt;0,G52/C52*10,"")</f>
        <v>20.77821011673152</v>
      </c>
      <c r="K52" s="40">
        <f t="shared" si="4"/>
        <v>11.75531914893617</v>
      </c>
      <c r="L52" s="36">
        <f t="shared" si="6"/>
        <v>9.022890967795348</v>
      </c>
    </row>
    <row r="53" spans="1:12" s="3" customFormat="1" ht="15">
      <c r="A53" s="56" t="s">
        <v>96</v>
      </c>
      <c r="B53" s="87">
        <v>198.4</v>
      </c>
      <c r="C53" s="35">
        <v>130.7</v>
      </c>
      <c r="D53" s="33">
        <f t="shared" si="1"/>
        <v>65.87701612903226</v>
      </c>
      <c r="E53" s="33">
        <v>150</v>
      </c>
      <c r="F53" s="36">
        <f t="shared" si="0"/>
        <v>-19.30000000000001</v>
      </c>
      <c r="G53" s="48">
        <v>539.6</v>
      </c>
      <c r="H53" s="34">
        <v>600</v>
      </c>
      <c r="I53" s="36">
        <f>G53-H53</f>
        <v>-60.39999999999998</v>
      </c>
      <c r="J53" s="35">
        <f>IF(C53&gt;0,G53/C53*10,"")</f>
        <v>41.285386381025255</v>
      </c>
      <c r="K53" s="40">
        <f t="shared" si="4"/>
        <v>40</v>
      </c>
      <c r="L53" s="36">
        <f t="shared" si="6"/>
        <v>1.2853863810252548</v>
      </c>
    </row>
    <row r="54" spans="1:12" s="19" customFormat="1" ht="15.75">
      <c r="A54" s="57" t="s">
        <v>34</v>
      </c>
      <c r="B54" s="86">
        <v>3090</v>
      </c>
      <c r="C54" s="31">
        <f>SUM(C55:C69)-C66</f>
        <v>1.3</v>
      </c>
      <c r="D54" s="29">
        <f>C54/B54*100</f>
        <v>0.042071197411003236</v>
      </c>
      <c r="E54" s="29">
        <v>0.05</v>
      </c>
      <c r="F54" s="32">
        <f t="shared" si="0"/>
        <v>1.25</v>
      </c>
      <c r="G54" s="50">
        <f>SUM(G55:G69)-G66</f>
        <v>1.2</v>
      </c>
      <c r="H54" s="30">
        <v>0.04</v>
      </c>
      <c r="I54" s="32">
        <f aca="true" t="shared" si="7" ref="I54:I106">G54-H54</f>
        <v>1.16</v>
      </c>
      <c r="J54" s="38">
        <f t="shared" si="3"/>
        <v>9.23076923076923</v>
      </c>
      <c r="K54" s="140">
        <f t="shared" si="4"/>
        <v>7.999999999999999</v>
      </c>
      <c r="L54" s="141">
        <f t="shared" si="6"/>
        <v>1.2307692307692308</v>
      </c>
    </row>
    <row r="55" spans="1:14" s="23" customFormat="1" ht="15" hidden="1">
      <c r="A55" s="58" t="s">
        <v>70</v>
      </c>
      <c r="B55" s="87">
        <v>413.2</v>
      </c>
      <c r="C55" s="53"/>
      <c r="D55" s="33">
        <f t="shared" si="1"/>
        <v>0</v>
      </c>
      <c r="E55" s="33"/>
      <c r="F55" s="36">
        <f t="shared" si="0"/>
        <v>0</v>
      </c>
      <c r="G55" s="48"/>
      <c r="H55" s="34"/>
      <c r="I55" s="36">
        <f t="shared" si="7"/>
        <v>0</v>
      </c>
      <c r="J55" s="35">
        <f t="shared" si="3"/>
      </c>
      <c r="K55" s="137" t="e">
        <f t="shared" si="4"/>
        <v>#DIV/0!</v>
      </c>
      <c r="L55" s="139" t="e">
        <f t="shared" si="6"/>
        <v>#VALUE!</v>
      </c>
      <c r="M55" s="3"/>
      <c r="N55" s="3"/>
    </row>
    <row r="56" spans="1:12" s="3" customFormat="1" ht="15" hidden="1">
      <c r="A56" s="58" t="s">
        <v>71</v>
      </c>
      <c r="B56" s="87">
        <v>36.4</v>
      </c>
      <c r="C56" s="53"/>
      <c r="D56" s="33">
        <f t="shared" si="1"/>
        <v>0</v>
      </c>
      <c r="E56" s="33"/>
      <c r="F56" s="36">
        <f t="shared" si="0"/>
        <v>0</v>
      </c>
      <c r="G56" s="48"/>
      <c r="H56" s="34"/>
      <c r="I56" s="36">
        <f t="shared" si="7"/>
        <v>0</v>
      </c>
      <c r="J56" s="35">
        <f t="shared" si="3"/>
      </c>
      <c r="K56" s="137" t="e">
        <f t="shared" si="4"/>
        <v>#DIV/0!</v>
      </c>
      <c r="L56" s="139" t="e">
        <f t="shared" si="6"/>
        <v>#VALUE!</v>
      </c>
    </row>
    <row r="57" spans="1:12" s="3" customFormat="1" ht="15" hidden="1">
      <c r="A57" s="58" t="s">
        <v>72</v>
      </c>
      <c r="B57" s="87">
        <v>164.3</v>
      </c>
      <c r="C57" s="53"/>
      <c r="D57" s="33">
        <f t="shared" si="1"/>
        <v>0</v>
      </c>
      <c r="E57" s="33"/>
      <c r="F57" s="36">
        <f t="shared" si="0"/>
        <v>0</v>
      </c>
      <c r="G57" s="48"/>
      <c r="H57" s="34"/>
      <c r="I57" s="36">
        <f t="shared" si="7"/>
        <v>0</v>
      </c>
      <c r="J57" s="35">
        <f t="shared" si="3"/>
      </c>
      <c r="K57" s="137" t="e">
        <f t="shared" si="4"/>
        <v>#DIV/0!</v>
      </c>
      <c r="L57" s="139" t="e">
        <f t="shared" si="6"/>
        <v>#VALUE!</v>
      </c>
    </row>
    <row r="58" spans="1:12" s="3" customFormat="1" ht="15" hidden="1">
      <c r="A58" s="58" t="s">
        <v>73</v>
      </c>
      <c r="B58" s="87">
        <v>410.8</v>
      </c>
      <c r="C58" s="53"/>
      <c r="D58" s="33">
        <f t="shared" si="1"/>
        <v>0</v>
      </c>
      <c r="E58" s="33"/>
      <c r="F58" s="36">
        <f t="shared" si="0"/>
        <v>0</v>
      </c>
      <c r="G58" s="51"/>
      <c r="H58" s="34"/>
      <c r="I58" s="36">
        <f t="shared" si="7"/>
        <v>0</v>
      </c>
      <c r="J58" s="35">
        <f t="shared" si="3"/>
      </c>
      <c r="K58" s="137" t="e">
        <f t="shared" si="4"/>
        <v>#DIV/0!</v>
      </c>
      <c r="L58" s="139" t="e">
        <f t="shared" si="6"/>
        <v>#VALUE!</v>
      </c>
    </row>
    <row r="59" spans="1:12" s="3" customFormat="1" ht="15" hidden="1">
      <c r="A59" s="58" t="s">
        <v>74</v>
      </c>
      <c r="B59" s="87">
        <v>147.5</v>
      </c>
      <c r="C59" s="53"/>
      <c r="D59" s="33">
        <f t="shared" si="1"/>
        <v>0</v>
      </c>
      <c r="E59" s="33"/>
      <c r="F59" s="36">
        <f t="shared" si="0"/>
        <v>0</v>
      </c>
      <c r="G59" s="48"/>
      <c r="H59" s="34"/>
      <c r="I59" s="36">
        <f t="shared" si="7"/>
        <v>0</v>
      </c>
      <c r="J59" s="35">
        <f t="shared" si="3"/>
      </c>
      <c r="K59" s="137" t="e">
        <f t="shared" si="4"/>
        <v>#DIV/0!</v>
      </c>
      <c r="L59" s="139" t="e">
        <f t="shared" si="6"/>
        <v>#VALUE!</v>
      </c>
    </row>
    <row r="60" spans="1:12" s="3" customFormat="1" ht="15" hidden="1">
      <c r="A60" s="58" t="s">
        <v>35</v>
      </c>
      <c r="B60" s="87">
        <v>96.4</v>
      </c>
      <c r="C60" s="53"/>
      <c r="D60" s="33">
        <f t="shared" si="1"/>
        <v>0</v>
      </c>
      <c r="E60" s="33"/>
      <c r="F60" s="36">
        <f t="shared" si="0"/>
        <v>0</v>
      </c>
      <c r="G60" s="48"/>
      <c r="H60" s="34"/>
      <c r="I60" s="36">
        <f t="shared" si="7"/>
        <v>0</v>
      </c>
      <c r="J60" s="35">
        <f t="shared" si="3"/>
      </c>
      <c r="K60" s="137" t="e">
        <f t="shared" si="4"/>
        <v>#DIV/0!</v>
      </c>
      <c r="L60" s="139" t="e">
        <f t="shared" si="6"/>
        <v>#VALUE!</v>
      </c>
    </row>
    <row r="61" spans="1:12" s="3" customFormat="1" ht="15" hidden="1">
      <c r="A61" s="58" t="s">
        <v>36</v>
      </c>
      <c r="B61" s="87">
        <v>98</v>
      </c>
      <c r="C61" s="53"/>
      <c r="D61" s="33">
        <f t="shared" si="1"/>
        <v>0</v>
      </c>
      <c r="E61" s="33"/>
      <c r="F61" s="36">
        <f t="shared" si="0"/>
        <v>0</v>
      </c>
      <c r="G61" s="48"/>
      <c r="H61" s="34"/>
      <c r="I61" s="36">
        <f t="shared" si="7"/>
        <v>0</v>
      </c>
      <c r="J61" s="35">
        <f t="shared" si="3"/>
      </c>
      <c r="K61" s="137" t="e">
        <f t="shared" si="4"/>
        <v>#DIV/0!</v>
      </c>
      <c r="L61" s="139" t="e">
        <f t="shared" si="6"/>
        <v>#VALUE!</v>
      </c>
    </row>
    <row r="62" spans="1:12" s="3" customFormat="1" ht="15" hidden="1">
      <c r="A62" s="58" t="s">
        <v>75</v>
      </c>
      <c r="B62" s="87">
        <v>129.4</v>
      </c>
      <c r="C62" s="53"/>
      <c r="D62" s="33">
        <f t="shared" si="1"/>
        <v>0</v>
      </c>
      <c r="E62" s="33"/>
      <c r="F62" s="36">
        <f t="shared" si="0"/>
        <v>0</v>
      </c>
      <c r="G62" s="48"/>
      <c r="H62" s="34"/>
      <c r="I62" s="36">
        <f t="shared" si="7"/>
        <v>0</v>
      </c>
      <c r="J62" s="35">
        <f t="shared" si="3"/>
      </c>
      <c r="K62" s="137" t="e">
        <f t="shared" si="4"/>
        <v>#DIV/0!</v>
      </c>
      <c r="L62" s="139" t="e">
        <f t="shared" si="6"/>
        <v>#VALUE!</v>
      </c>
    </row>
    <row r="63" spans="1:12" s="3" customFormat="1" ht="15" hidden="1">
      <c r="A63" s="58" t="s">
        <v>37</v>
      </c>
      <c r="B63" s="87">
        <v>566.9</v>
      </c>
      <c r="C63" s="53"/>
      <c r="D63" s="33">
        <f t="shared" si="1"/>
        <v>0</v>
      </c>
      <c r="E63" s="33"/>
      <c r="F63" s="36">
        <f t="shared" si="0"/>
        <v>0</v>
      </c>
      <c r="G63" s="48"/>
      <c r="H63" s="34"/>
      <c r="I63" s="36">
        <f t="shared" si="7"/>
        <v>0</v>
      </c>
      <c r="J63" s="35">
        <f t="shared" si="3"/>
      </c>
      <c r="K63" s="137" t="e">
        <f t="shared" si="4"/>
        <v>#DIV/0!</v>
      </c>
      <c r="L63" s="139" t="e">
        <f t="shared" si="6"/>
        <v>#VALUE!</v>
      </c>
    </row>
    <row r="64" spans="1:12" s="3" customFormat="1" ht="15" hidden="1">
      <c r="A64" s="58" t="s">
        <v>38</v>
      </c>
      <c r="B64" s="87">
        <v>124.2</v>
      </c>
      <c r="C64" s="53"/>
      <c r="D64" s="33">
        <f t="shared" si="1"/>
        <v>0</v>
      </c>
      <c r="E64" s="33"/>
      <c r="F64" s="36">
        <f t="shared" si="0"/>
        <v>0</v>
      </c>
      <c r="G64" s="48"/>
      <c r="H64" s="34"/>
      <c r="I64" s="36">
        <f t="shared" si="7"/>
        <v>0</v>
      </c>
      <c r="J64" s="35">
        <f t="shared" si="3"/>
      </c>
      <c r="K64" s="137" t="e">
        <f t="shared" si="4"/>
        <v>#DIV/0!</v>
      </c>
      <c r="L64" s="139" t="e">
        <f t="shared" si="6"/>
        <v>#VALUE!</v>
      </c>
    </row>
    <row r="65" spans="1:12" s="3" customFormat="1" ht="15" hidden="1">
      <c r="A65" s="58" t="s">
        <v>95</v>
      </c>
      <c r="B65" s="87">
        <v>67.8</v>
      </c>
      <c r="C65" s="53"/>
      <c r="D65" s="33">
        <f t="shared" si="1"/>
        <v>0</v>
      </c>
      <c r="E65" s="33"/>
      <c r="F65" s="36">
        <f t="shared" si="0"/>
        <v>0</v>
      </c>
      <c r="G65" s="48"/>
      <c r="H65" s="34"/>
      <c r="I65" s="36">
        <f t="shared" si="7"/>
        <v>0</v>
      </c>
      <c r="J65" s="35">
        <f t="shared" si="3"/>
      </c>
      <c r="K65" s="137" t="e">
        <f t="shared" si="4"/>
        <v>#DIV/0!</v>
      </c>
      <c r="L65" s="139" t="e">
        <f t="shared" si="6"/>
        <v>#VALUE!</v>
      </c>
    </row>
    <row r="66" spans="1:12" s="3" customFormat="1" ht="15" hidden="1">
      <c r="A66" s="58"/>
      <c r="B66" s="87">
        <v>0</v>
      </c>
      <c r="C66" s="53"/>
      <c r="D66" s="33" t="e">
        <f t="shared" si="1"/>
        <v>#DIV/0!</v>
      </c>
      <c r="E66" s="33"/>
      <c r="F66" s="36">
        <f t="shared" si="0"/>
        <v>0</v>
      </c>
      <c r="G66" s="48"/>
      <c r="H66" s="34"/>
      <c r="I66" s="36">
        <f t="shared" si="7"/>
        <v>0</v>
      </c>
      <c r="J66" s="35">
        <f t="shared" si="3"/>
      </c>
      <c r="K66" s="137" t="e">
        <f t="shared" si="4"/>
        <v>#DIV/0!</v>
      </c>
      <c r="L66" s="139" t="e">
        <f t="shared" si="6"/>
        <v>#VALUE!</v>
      </c>
    </row>
    <row r="67" spans="1:12" s="3" customFormat="1" ht="15">
      <c r="A67" s="56" t="s">
        <v>39</v>
      </c>
      <c r="B67" s="87">
        <v>315</v>
      </c>
      <c r="C67" s="53">
        <v>0.2</v>
      </c>
      <c r="D67" s="33">
        <f t="shared" si="1"/>
        <v>0.06349206349206349</v>
      </c>
      <c r="E67" s="33"/>
      <c r="F67" s="36">
        <f t="shared" si="0"/>
        <v>0.2</v>
      </c>
      <c r="G67" s="48">
        <v>0.2</v>
      </c>
      <c r="H67" s="34"/>
      <c r="I67" s="36">
        <f t="shared" si="7"/>
        <v>0.2</v>
      </c>
      <c r="J67" s="35">
        <f t="shared" si="3"/>
        <v>10</v>
      </c>
      <c r="K67" s="137" t="e">
        <f t="shared" si="4"/>
        <v>#DIV/0!</v>
      </c>
      <c r="L67" s="139" t="e">
        <f t="shared" si="6"/>
        <v>#DIV/0!</v>
      </c>
    </row>
    <row r="68" spans="1:12" s="3" customFormat="1" ht="15">
      <c r="A68" s="56" t="s">
        <v>40</v>
      </c>
      <c r="B68" s="87">
        <v>417.1</v>
      </c>
      <c r="C68" s="35">
        <v>1.1</v>
      </c>
      <c r="D68" s="33">
        <f t="shared" si="1"/>
        <v>0.26372572524574445</v>
      </c>
      <c r="E68" s="33">
        <v>0.05</v>
      </c>
      <c r="F68" s="36">
        <f t="shared" si="0"/>
        <v>1.05</v>
      </c>
      <c r="G68" s="48">
        <v>1</v>
      </c>
      <c r="H68" s="70">
        <v>0.04</v>
      </c>
      <c r="I68" s="36">
        <f t="shared" si="7"/>
        <v>0.96</v>
      </c>
      <c r="J68" s="35">
        <f t="shared" si="3"/>
        <v>9.09090909090909</v>
      </c>
      <c r="K68" s="40">
        <f t="shared" si="4"/>
        <v>7.999999999999999</v>
      </c>
      <c r="L68" s="159">
        <f t="shared" si="6"/>
        <v>1.0909090909090908</v>
      </c>
    </row>
    <row r="69" spans="1:12" s="3" customFormat="1" ht="15" hidden="1">
      <c r="A69" s="58" t="s">
        <v>41</v>
      </c>
      <c r="B69" s="87">
        <v>103</v>
      </c>
      <c r="C69" s="53"/>
      <c r="D69" s="33">
        <f t="shared" si="1"/>
        <v>0</v>
      </c>
      <c r="E69" s="33"/>
      <c r="F69" s="36">
        <f t="shared" si="0"/>
        <v>0</v>
      </c>
      <c r="G69" s="48"/>
      <c r="H69" s="34"/>
      <c r="I69" s="36">
        <f t="shared" si="7"/>
        <v>0</v>
      </c>
      <c r="J69" s="35">
        <f t="shared" si="3"/>
      </c>
      <c r="K69" s="40" t="e">
        <f t="shared" si="4"/>
        <v>#DIV/0!</v>
      </c>
      <c r="L69" s="41" t="e">
        <f t="shared" si="6"/>
        <v>#VALUE!</v>
      </c>
    </row>
    <row r="70" spans="1:12" s="19" customFormat="1" ht="15.75" hidden="1">
      <c r="A70" s="57" t="s">
        <v>76</v>
      </c>
      <c r="B70" s="86">
        <v>794.4</v>
      </c>
      <c r="C70" s="31">
        <f>SUM(C71:C76)-C74-C75</f>
        <v>0</v>
      </c>
      <c r="D70" s="29">
        <f t="shared" si="1"/>
        <v>0</v>
      </c>
      <c r="E70" s="29">
        <v>0</v>
      </c>
      <c r="F70" s="36">
        <f t="shared" si="0"/>
        <v>0</v>
      </c>
      <c r="G70" s="50">
        <f>SUM(G71:G76)-G74-G75</f>
        <v>0</v>
      </c>
      <c r="H70" s="30">
        <v>0</v>
      </c>
      <c r="I70" s="36">
        <f t="shared" si="7"/>
        <v>0</v>
      </c>
      <c r="J70" s="38">
        <f t="shared" si="3"/>
      </c>
      <c r="K70" s="37" t="e">
        <f t="shared" si="4"/>
        <v>#DIV/0!</v>
      </c>
      <c r="L70" s="39" t="e">
        <f t="shared" si="6"/>
        <v>#VALUE!</v>
      </c>
    </row>
    <row r="71" spans="1:12" s="3" customFormat="1" ht="15" hidden="1">
      <c r="A71" s="58" t="s">
        <v>77</v>
      </c>
      <c r="B71" s="87">
        <v>163.2</v>
      </c>
      <c r="C71" s="53"/>
      <c r="D71" s="33">
        <f t="shared" si="1"/>
        <v>0</v>
      </c>
      <c r="E71" s="33"/>
      <c r="F71" s="36">
        <f t="shared" si="0"/>
        <v>0</v>
      </c>
      <c r="G71" s="48"/>
      <c r="H71" s="34"/>
      <c r="I71" s="36">
        <f t="shared" si="7"/>
        <v>0</v>
      </c>
      <c r="J71" s="35">
        <f t="shared" si="3"/>
      </c>
      <c r="K71" s="40" t="e">
        <f t="shared" si="4"/>
        <v>#DIV/0!</v>
      </c>
      <c r="L71" s="41" t="e">
        <f t="shared" si="6"/>
        <v>#VALUE!</v>
      </c>
    </row>
    <row r="72" spans="1:12" s="3" customFormat="1" ht="15" hidden="1">
      <c r="A72" s="58" t="s">
        <v>42</v>
      </c>
      <c r="B72" s="87">
        <v>156.6</v>
      </c>
      <c r="C72" s="53"/>
      <c r="D72" s="33">
        <f t="shared" si="1"/>
        <v>0</v>
      </c>
      <c r="E72" s="33"/>
      <c r="F72" s="36">
        <f t="shared" si="0"/>
        <v>0</v>
      </c>
      <c r="G72" s="48"/>
      <c r="H72" s="34"/>
      <c r="I72" s="36">
        <f t="shared" si="7"/>
        <v>0</v>
      </c>
      <c r="J72" s="35">
        <f t="shared" si="3"/>
      </c>
      <c r="K72" s="40" t="e">
        <f t="shared" si="4"/>
        <v>#DIV/0!</v>
      </c>
      <c r="L72" s="41" t="e">
        <f t="shared" si="6"/>
        <v>#VALUE!</v>
      </c>
    </row>
    <row r="73" spans="1:12" s="3" customFormat="1" ht="15" hidden="1">
      <c r="A73" s="58" t="s">
        <v>43</v>
      </c>
      <c r="B73" s="87">
        <v>160</v>
      </c>
      <c r="C73" s="53"/>
      <c r="D73" s="33">
        <f t="shared" si="1"/>
        <v>0</v>
      </c>
      <c r="E73" s="33"/>
      <c r="F73" s="36">
        <f aca="true" t="shared" si="8" ref="F73:F106">C73-E73</f>
        <v>0</v>
      </c>
      <c r="G73" s="48"/>
      <c r="H73" s="34"/>
      <c r="I73" s="36">
        <f t="shared" si="7"/>
        <v>0</v>
      </c>
      <c r="J73" s="35">
        <f t="shared" si="3"/>
      </c>
      <c r="K73" s="40" t="e">
        <f t="shared" si="4"/>
        <v>#DIV/0!</v>
      </c>
      <c r="L73" s="41" t="e">
        <f t="shared" si="6"/>
        <v>#VALUE!</v>
      </c>
    </row>
    <row r="74" spans="1:12" s="3" customFormat="1" ht="15" hidden="1">
      <c r="A74" s="58" t="s">
        <v>78</v>
      </c>
      <c r="B74" s="87">
        <v>0</v>
      </c>
      <c r="C74" s="53"/>
      <c r="D74" s="33" t="e">
        <f t="shared" si="1"/>
        <v>#DIV/0!</v>
      </c>
      <c r="E74" s="33"/>
      <c r="F74" s="36">
        <f t="shared" si="8"/>
        <v>0</v>
      </c>
      <c r="G74" s="48"/>
      <c r="H74" s="34"/>
      <c r="I74" s="36">
        <f t="shared" si="7"/>
        <v>0</v>
      </c>
      <c r="J74" s="35">
        <f aca="true" t="shared" si="9" ref="J74:J104">IF(C74&gt;0,G74/C74*10,"")</f>
      </c>
      <c r="K74" s="40" t="e">
        <f aca="true" t="shared" si="10" ref="K74:K104">H74/E74*10</f>
        <v>#DIV/0!</v>
      </c>
      <c r="L74" s="41" t="e">
        <f t="shared" si="6"/>
        <v>#VALUE!</v>
      </c>
    </row>
    <row r="75" spans="1:12" s="3" customFormat="1" ht="15" hidden="1">
      <c r="A75" s="58" t="s">
        <v>79</v>
      </c>
      <c r="B75" s="87">
        <v>0</v>
      </c>
      <c r="C75" s="53"/>
      <c r="D75" s="33" t="e">
        <f aca="true" t="shared" si="11" ref="D75:D104">C75/B75*100</f>
        <v>#DIV/0!</v>
      </c>
      <c r="E75" s="33"/>
      <c r="F75" s="36">
        <f t="shared" si="8"/>
        <v>0</v>
      </c>
      <c r="G75" s="48"/>
      <c r="H75" s="34"/>
      <c r="I75" s="36">
        <f t="shared" si="7"/>
        <v>0</v>
      </c>
      <c r="J75" s="35">
        <f t="shared" si="9"/>
      </c>
      <c r="K75" s="40" t="e">
        <f t="shared" si="10"/>
        <v>#DIV/0!</v>
      </c>
      <c r="L75" s="41" t="e">
        <f t="shared" si="6"/>
        <v>#VALUE!</v>
      </c>
    </row>
    <row r="76" spans="1:12" s="3" customFormat="1" ht="15" hidden="1">
      <c r="A76" s="58" t="s">
        <v>44</v>
      </c>
      <c r="B76" s="87">
        <v>314.6</v>
      </c>
      <c r="C76" s="53"/>
      <c r="D76" s="33">
        <f t="shared" si="11"/>
        <v>0</v>
      </c>
      <c r="E76" s="33"/>
      <c r="F76" s="36">
        <f t="shared" si="8"/>
        <v>0</v>
      </c>
      <c r="G76" s="48"/>
      <c r="H76" s="34"/>
      <c r="I76" s="36">
        <f t="shared" si="7"/>
        <v>0</v>
      </c>
      <c r="J76" s="35">
        <f t="shared" si="9"/>
      </c>
      <c r="K76" s="40" t="e">
        <f t="shared" si="10"/>
        <v>#DIV/0!</v>
      </c>
      <c r="L76" s="41" t="e">
        <f t="shared" si="6"/>
        <v>#VALUE!</v>
      </c>
    </row>
    <row r="77" spans="1:12" s="19" customFormat="1" ht="15.75" hidden="1">
      <c r="A77" s="57" t="s">
        <v>45</v>
      </c>
      <c r="B77" s="86">
        <v>1195.4</v>
      </c>
      <c r="C77" s="31">
        <f>SUM(C78:C93)-C84-C85-C93</f>
        <v>0</v>
      </c>
      <c r="D77" s="29">
        <f t="shared" si="11"/>
        <v>0</v>
      </c>
      <c r="E77" s="29">
        <v>0</v>
      </c>
      <c r="F77" s="36">
        <f t="shared" si="8"/>
        <v>0</v>
      </c>
      <c r="G77" s="50">
        <f>SUM(G78:G93)-G84-G85-G93</f>
        <v>0</v>
      </c>
      <c r="H77" s="30">
        <v>0</v>
      </c>
      <c r="I77" s="36">
        <f t="shared" si="7"/>
        <v>0</v>
      </c>
      <c r="J77" s="38">
        <f t="shared" si="9"/>
      </c>
      <c r="K77" s="37" t="e">
        <f t="shared" si="10"/>
        <v>#DIV/0!</v>
      </c>
      <c r="L77" s="39" t="e">
        <f t="shared" si="6"/>
        <v>#VALUE!</v>
      </c>
    </row>
    <row r="78" spans="1:12" s="3" customFormat="1" ht="15" hidden="1">
      <c r="A78" s="58" t="s">
        <v>80</v>
      </c>
      <c r="B78" s="87">
        <v>0.4</v>
      </c>
      <c r="C78" s="53"/>
      <c r="D78" s="33">
        <f t="shared" si="11"/>
        <v>0</v>
      </c>
      <c r="E78" s="33"/>
      <c r="F78" s="36">
        <f t="shared" si="8"/>
        <v>0</v>
      </c>
      <c r="G78" s="48"/>
      <c r="H78" s="34"/>
      <c r="I78" s="36">
        <f t="shared" si="7"/>
        <v>0</v>
      </c>
      <c r="J78" s="35">
        <f t="shared" si="9"/>
      </c>
      <c r="K78" s="40" t="e">
        <f t="shared" si="10"/>
        <v>#DIV/0!</v>
      </c>
      <c r="L78" s="41" t="e">
        <f t="shared" si="6"/>
        <v>#VALUE!</v>
      </c>
    </row>
    <row r="79" spans="1:12" s="3" customFormat="1" ht="15" hidden="1">
      <c r="A79" s="58" t="s">
        <v>81</v>
      </c>
      <c r="B79" s="87">
        <v>8.1</v>
      </c>
      <c r="C79" s="53"/>
      <c r="D79" s="33">
        <f t="shared" si="11"/>
        <v>0</v>
      </c>
      <c r="E79" s="33"/>
      <c r="F79" s="36">
        <f t="shared" si="8"/>
        <v>0</v>
      </c>
      <c r="G79" s="48"/>
      <c r="H79" s="34"/>
      <c r="I79" s="36">
        <f t="shared" si="7"/>
        <v>0</v>
      </c>
      <c r="J79" s="35">
        <f t="shared" si="9"/>
      </c>
      <c r="K79" s="40" t="e">
        <f t="shared" si="10"/>
        <v>#DIV/0!</v>
      </c>
      <c r="L79" s="41" t="e">
        <f t="shared" si="6"/>
        <v>#VALUE!</v>
      </c>
    </row>
    <row r="80" spans="1:12" s="3" customFormat="1" ht="15" hidden="1">
      <c r="A80" s="58" t="s">
        <v>82</v>
      </c>
      <c r="B80" s="87">
        <v>0.7</v>
      </c>
      <c r="C80" s="53"/>
      <c r="D80" s="33">
        <f t="shared" si="11"/>
        <v>0</v>
      </c>
      <c r="E80" s="33"/>
      <c r="F80" s="36">
        <f t="shared" si="8"/>
        <v>0</v>
      </c>
      <c r="G80" s="48"/>
      <c r="H80" s="34"/>
      <c r="I80" s="36">
        <f t="shared" si="7"/>
        <v>0</v>
      </c>
      <c r="J80" s="35">
        <f t="shared" si="9"/>
      </c>
      <c r="K80" s="40" t="e">
        <f t="shared" si="10"/>
        <v>#DIV/0!</v>
      </c>
      <c r="L80" s="41" t="e">
        <f t="shared" si="6"/>
        <v>#VALUE!</v>
      </c>
    </row>
    <row r="81" spans="1:12" s="3" customFormat="1" ht="15" hidden="1">
      <c r="A81" s="58" t="s">
        <v>83</v>
      </c>
      <c r="B81" s="87">
        <v>10.8</v>
      </c>
      <c r="C81" s="53"/>
      <c r="D81" s="33">
        <f t="shared" si="11"/>
        <v>0</v>
      </c>
      <c r="E81" s="33"/>
      <c r="F81" s="36">
        <f t="shared" si="8"/>
        <v>0</v>
      </c>
      <c r="G81" s="48"/>
      <c r="H81" s="34"/>
      <c r="I81" s="36">
        <f t="shared" si="7"/>
        <v>0</v>
      </c>
      <c r="J81" s="35">
        <f t="shared" si="9"/>
      </c>
      <c r="K81" s="40" t="e">
        <f t="shared" si="10"/>
        <v>#DIV/0!</v>
      </c>
      <c r="L81" s="41" t="e">
        <f t="shared" si="6"/>
        <v>#VALUE!</v>
      </c>
    </row>
    <row r="82" spans="1:12" s="3" customFormat="1" ht="15" hidden="1">
      <c r="A82" s="58" t="s">
        <v>46</v>
      </c>
      <c r="B82" s="87">
        <v>300.3</v>
      </c>
      <c r="C82" s="53"/>
      <c r="D82" s="33">
        <f t="shared" si="11"/>
        <v>0</v>
      </c>
      <c r="E82" s="33"/>
      <c r="F82" s="36">
        <f t="shared" si="8"/>
        <v>0</v>
      </c>
      <c r="G82" s="48"/>
      <c r="H82" s="34"/>
      <c r="I82" s="36">
        <f t="shared" si="7"/>
        <v>0</v>
      </c>
      <c r="J82" s="35">
        <f t="shared" si="9"/>
      </c>
      <c r="K82" s="40" t="e">
        <f t="shared" si="10"/>
        <v>#DIV/0!</v>
      </c>
      <c r="L82" s="41" t="e">
        <f t="shared" si="6"/>
        <v>#VALUE!</v>
      </c>
    </row>
    <row r="83" spans="1:12" s="3" customFormat="1" ht="15" hidden="1">
      <c r="A83" s="58" t="s">
        <v>47</v>
      </c>
      <c r="B83" s="87">
        <v>144.4</v>
      </c>
      <c r="C83" s="53"/>
      <c r="D83" s="33">
        <f t="shared" si="11"/>
        <v>0</v>
      </c>
      <c r="E83" s="33"/>
      <c r="F83" s="36">
        <f t="shared" si="8"/>
        <v>0</v>
      </c>
      <c r="G83" s="48"/>
      <c r="H83" s="34"/>
      <c r="I83" s="36">
        <f t="shared" si="7"/>
        <v>0</v>
      </c>
      <c r="J83" s="35">
        <f t="shared" si="9"/>
      </c>
      <c r="K83" s="40" t="e">
        <f t="shared" si="10"/>
        <v>#DIV/0!</v>
      </c>
      <c r="L83" s="41" t="e">
        <f t="shared" si="6"/>
        <v>#VALUE!</v>
      </c>
    </row>
    <row r="84" spans="1:12" s="3" customFormat="1" ht="15" hidden="1">
      <c r="A84" s="58" t="s">
        <v>84</v>
      </c>
      <c r="B84" s="87">
        <v>0</v>
      </c>
      <c r="C84" s="53"/>
      <c r="D84" s="33" t="e">
        <f t="shared" si="11"/>
        <v>#DIV/0!</v>
      </c>
      <c r="E84" s="33"/>
      <c r="F84" s="36">
        <f t="shared" si="8"/>
        <v>0</v>
      </c>
      <c r="G84" s="48"/>
      <c r="H84" s="34"/>
      <c r="I84" s="36">
        <f t="shared" si="7"/>
        <v>0</v>
      </c>
      <c r="J84" s="35">
        <f t="shared" si="9"/>
      </c>
      <c r="K84" s="40" t="e">
        <f t="shared" si="10"/>
        <v>#DIV/0!</v>
      </c>
      <c r="L84" s="41" t="e">
        <f t="shared" si="6"/>
        <v>#VALUE!</v>
      </c>
    </row>
    <row r="85" spans="1:12" s="3" customFormat="1" ht="15" hidden="1">
      <c r="A85" s="58" t="s">
        <v>85</v>
      </c>
      <c r="B85" s="87">
        <v>0</v>
      </c>
      <c r="C85" s="53"/>
      <c r="D85" s="33" t="e">
        <f t="shared" si="11"/>
        <v>#DIV/0!</v>
      </c>
      <c r="E85" s="33"/>
      <c r="F85" s="36">
        <f t="shared" si="8"/>
        <v>0</v>
      </c>
      <c r="G85" s="48"/>
      <c r="H85" s="34"/>
      <c r="I85" s="36">
        <f t="shared" si="7"/>
        <v>0</v>
      </c>
      <c r="J85" s="35">
        <f t="shared" si="9"/>
      </c>
      <c r="K85" s="40" t="e">
        <f t="shared" si="10"/>
        <v>#DIV/0!</v>
      </c>
      <c r="L85" s="41" t="e">
        <f t="shared" si="6"/>
        <v>#VALUE!</v>
      </c>
    </row>
    <row r="86" spans="1:12" s="3" customFormat="1" ht="15" hidden="1">
      <c r="A86" s="58" t="s">
        <v>48</v>
      </c>
      <c r="B86" s="87">
        <v>81.9</v>
      </c>
      <c r="C86" s="53"/>
      <c r="D86" s="33">
        <f t="shared" si="11"/>
        <v>0</v>
      </c>
      <c r="E86" s="33"/>
      <c r="F86" s="36">
        <f t="shared" si="8"/>
        <v>0</v>
      </c>
      <c r="G86" s="48"/>
      <c r="H86" s="34"/>
      <c r="I86" s="36">
        <f t="shared" si="7"/>
        <v>0</v>
      </c>
      <c r="J86" s="35">
        <f t="shared" si="9"/>
      </c>
      <c r="K86" s="40" t="e">
        <f t="shared" si="10"/>
        <v>#DIV/0!</v>
      </c>
      <c r="L86" s="41" t="e">
        <f t="shared" si="6"/>
        <v>#VALUE!</v>
      </c>
    </row>
    <row r="87" spans="1:12" s="3" customFormat="1" ht="15" hidden="1">
      <c r="A87" s="58" t="s">
        <v>86</v>
      </c>
      <c r="B87" s="87">
        <v>0</v>
      </c>
      <c r="C87" s="53"/>
      <c r="D87" s="33" t="e">
        <f t="shared" si="11"/>
        <v>#DIV/0!</v>
      </c>
      <c r="E87" s="33"/>
      <c r="F87" s="36">
        <f t="shared" si="8"/>
        <v>0</v>
      </c>
      <c r="G87" s="48"/>
      <c r="H87" s="34"/>
      <c r="I87" s="36">
        <f t="shared" si="7"/>
        <v>0</v>
      </c>
      <c r="J87" s="35">
        <f t="shared" si="9"/>
      </c>
      <c r="K87" s="40" t="e">
        <f t="shared" si="10"/>
        <v>#DIV/0!</v>
      </c>
      <c r="L87" s="41" t="e">
        <f t="shared" si="6"/>
        <v>#VALUE!</v>
      </c>
    </row>
    <row r="88" spans="1:12" s="3" customFormat="1" ht="15" hidden="1">
      <c r="A88" s="58" t="s">
        <v>49</v>
      </c>
      <c r="B88" s="87">
        <v>126.5</v>
      </c>
      <c r="C88" s="53"/>
      <c r="D88" s="33">
        <f t="shared" si="11"/>
        <v>0</v>
      </c>
      <c r="E88" s="33"/>
      <c r="F88" s="36">
        <f t="shared" si="8"/>
        <v>0</v>
      </c>
      <c r="G88" s="48"/>
      <c r="H88" s="34"/>
      <c r="I88" s="36">
        <f t="shared" si="7"/>
        <v>0</v>
      </c>
      <c r="J88" s="35">
        <f t="shared" si="9"/>
      </c>
      <c r="K88" s="40" t="e">
        <f t="shared" si="10"/>
        <v>#DIV/0!</v>
      </c>
      <c r="L88" s="41" t="e">
        <f t="shared" si="6"/>
        <v>#VALUE!</v>
      </c>
    </row>
    <row r="89" spans="1:12" s="3" customFormat="1" ht="15" hidden="1">
      <c r="A89" s="58" t="s">
        <v>50</v>
      </c>
      <c r="B89" s="87">
        <v>187.1</v>
      </c>
      <c r="C89" s="53"/>
      <c r="D89" s="33">
        <f t="shared" si="11"/>
        <v>0</v>
      </c>
      <c r="E89" s="33"/>
      <c r="F89" s="36">
        <f t="shared" si="8"/>
        <v>0</v>
      </c>
      <c r="G89" s="48"/>
      <c r="H89" s="34"/>
      <c r="I89" s="36">
        <f t="shared" si="7"/>
        <v>0</v>
      </c>
      <c r="J89" s="35">
        <f t="shared" si="9"/>
      </c>
      <c r="K89" s="40" t="e">
        <f t="shared" si="10"/>
        <v>#DIV/0!</v>
      </c>
      <c r="L89" s="41" t="e">
        <f t="shared" si="6"/>
        <v>#VALUE!</v>
      </c>
    </row>
    <row r="90" spans="1:12" s="3" customFormat="1" ht="15" hidden="1">
      <c r="A90" s="58" t="s">
        <v>51</v>
      </c>
      <c r="B90" s="87">
        <v>322.5</v>
      </c>
      <c r="C90" s="53"/>
      <c r="D90" s="33">
        <f t="shared" si="11"/>
        <v>0</v>
      </c>
      <c r="E90" s="33"/>
      <c r="F90" s="36">
        <f t="shared" si="8"/>
        <v>0</v>
      </c>
      <c r="G90" s="48"/>
      <c r="H90" s="34"/>
      <c r="I90" s="36">
        <f t="shared" si="7"/>
        <v>0</v>
      </c>
      <c r="J90" s="35">
        <f t="shared" si="9"/>
      </c>
      <c r="K90" s="40" t="e">
        <f t="shared" si="10"/>
        <v>#DIV/0!</v>
      </c>
      <c r="L90" s="41" t="e">
        <f t="shared" si="6"/>
        <v>#VALUE!</v>
      </c>
    </row>
    <row r="91" spans="1:12" s="3" customFormat="1" ht="15" hidden="1">
      <c r="A91" s="56" t="s">
        <v>52</v>
      </c>
      <c r="B91" s="87">
        <v>7.6</v>
      </c>
      <c r="C91" s="53"/>
      <c r="D91" s="33">
        <f t="shared" si="11"/>
        <v>0</v>
      </c>
      <c r="E91" s="33"/>
      <c r="F91" s="36">
        <f t="shared" si="8"/>
        <v>0</v>
      </c>
      <c r="G91" s="48"/>
      <c r="H91" s="34"/>
      <c r="I91" s="36">
        <f t="shared" si="7"/>
        <v>0</v>
      </c>
      <c r="J91" s="35">
        <f t="shared" si="9"/>
      </c>
      <c r="K91" s="40" t="e">
        <f t="shared" si="10"/>
        <v>#DIV/0!</v>
      </c>
      <c r="L91" s="41" t="e">
        <f t="shared" si="6"/>
        <v>#VALUE!</v>
      </c>
    </row>
    <row r="92" spans="1:12" s="3" customFormat="1" ht="15" hidden="1">
      <c r="A92" s="58" t="s">
        <v>98</v>
      </c>
      <c r="B92" s="87">
        <v>5.1</v>
      </c>
      <c r="C92" s="53"/>
      <c r="D92" s="33">
        <f t="shared" si="11"/>
        <v>0</v>
      </c>
      <c r="E92" s="33"/>
      <c r="F92" s="36">
        <f t="shared" si="8"/>
        <v>0</v>
      </c>
      <c r="G92" s="48"/>
      <c r="H92" s="34"/>
      <c r="I92" s="36">
        <f t="shared" si="7"/>
        <v>0</v>
      </c>
      <c r="J92" s="35">
        <f t="shared" si="9"/>
      </c>
      <c r="K92" s="40" t="e">
        <f t="shared" si="10"/>
        <v>#DIV/0!</v>
      </c>
      <c r="L92" s="41" t="e">
        <f t="shared" si="6"/>
        <v>#VALUE!</v>
      </c>
    </row>
    <row r="93" spans="1:12" s="3" customFormat="1" ht="15" hidden="1">
      <c r="A93" s="58" t="s">
        <v>87</v>
      </c>
      <c r="B93" s="87">
        <v>0</v>
      </c>
      <c r="C93" s="53"/>
      <c r="D93" s="33" t="e">
        <f t="shared" si="11"/>
        <v>#DIV/0!</v>
      </c>
      <c r="E93" s="33"/>
      <c r="F93" s="36">
        <f t="shared" si="8"/>
        <v>0</v>
      </c>
      <c r="G93" s="48"/>
      <c r="H93" s="34"/>
      <c r="I93" s="36">
        <f t="shared" si="7"/>
        <v>0</v>
      </c>
      <c r="J93" s="35">
        <f t="shared" si="9"/>
      </c>
      <c r="K93" s="40" t="e">
        <f t="shared" si="10"/>
        <v>#DIV/0!</v>
      </c>
      <c r="L93" s="41" t="e">
        <f t="shared" si="6"/>
        <v>#VALUE!</v>
      </c>
    </row>
    <row r="94" spans="1:12" s="19" customFormat="1" ht="15.75" hidden="1">
      <c r="A94" s="57" t="s">
        <v>53</v>
      </c>
      <c r="B94" s="86">
        <v>38.5</v>
      </c>
      <c r="C94" s="31">
        <f>SUM(C95:C104)-C100</f>
        <v>0</v>
      </c>
      <c r="D94" s="29">
        <f t="shared" si="11"/>
        <v>0</v>
      </c>
      <c r="E94" s="29">
        <v>0.016</v>
      </c>
      <c r="F94" s="36">
        <f t="shared" si="8"/>
        <v>-0.016</v>
      </c>
      <c r="G94" s="31">
        <f>SUM(G95:G104)-G100</f>
        <v>0</v>
      </c>
      <c r="H94" s="30">
        <v>0.036</v>
      </c>
      <c r="I94" s="36">
        <f t="shared" si="7"/>
        <v>-0.036</v>
      </c>
      <c r="J94" s="38">
        <f t="shared" si="9"/>
      </c>
      <c r="K94" s="37">
        <f t="shared" si="10"/>
        <v>22.5</v>
      </c>
      <c r="L94" s="42" t="e">
        <f t="shared" si="6"/>
        <v>#VALUE!</v>
      </c>
    </row>
    <row r="95" spans="1:12" s="3" customFormat="1" ht="15" hidden="1">
      <c r="A95" s="58" t="s">
        <v>88</v>
      </c>
      <c r="B95" s="87">
        <v>4.2</v>
      </c>
      <c r="C95" s="53"/>
      <c r="D95" s="33">
        <f t="shared" si="11"/>
        <v>0</v>
      </c>
      <c r="E95" s="33"/>
      <c r="F95" s="36">
        <f t="shared" si="8"/>
        <v>0</v>
      </c>
      <c r="G95" s="48"/>
      <c r="H95" s="34"/>
      <c r="I95" s="36">
        <f t="shared" si="7"/>
        <v>0</v>
      </c>
      <c r="J95" s="35">
        <f t="shared" si="9"/>
      </c>
      <c r="K95" s="40" t="e">
        <f t="shared" si="10"/>
        <v>#DIV/0!</v>
      </c>
      <c r="L95" s="41" t="e">
        <f t="shared" si="6"/>
        <v>#VALUE!</v>
      </c>
    </row>
    <row r="96" spans="1:12" s="3" customFormat="1" ht="15" hidden="1">
      <c r="A96" s="58" t="s">
        <v>54</v>
      </c>
      <c r="B96" s="87">
        <v>5.4</v>
      </c>
      <c r="C96" s="53"/>
      <c r="D96" s="33">
        <f t="shared" si="11"/>
        <v>0</v>
      </c>
      <c r="E96" s="33"/>
      <c r="F96" s="36">
        <f t="shared" si="8"/>
        <v>0</v>
      </c>
      <c r="G96" s="48"/>
      <c r="H96" s="34"/>
      <c r="I96" s="36">
        <f t="shared" si="7"/>
        <v>0</v>
      </c>
      <c r="J96" s="35">
        <f t="shared" si="9"/>
      </c>
      <c r="K96" s="40" t="e">
        <f t="shared" si="10"/>
        <v>#DIV/0!</v>
      </c>
      <c r="L96" s="41" t="e">
        <f t="shared" si="6"/>
        <v>#VALUE!</v>
      </c>
    </row>
    <row r="97" spans="1:12" s="3" customFormat="1" ht="15" hidden="1">
      <c r="A97" s="58" t="s">
        <v>55</v>
      </c>
      <c r="B97" s="87">
        <v>1.7</v>
      </c>
      <c r="C97" s="53"/>
      <c r="D97" s="33">
        <f t="shared" si="11"/>
        <v>0</v>
      </c>
      <c r="E97" s="33"/>
      <c r="F97" s="36">
        <f t="shared" si="8"/>
        <v>0</v>
      </c>
      <c r="G97" s="48"/>
      <c r="H97" s="34"/>
      <c r="I97" s="36">
        <f t="shared" si="7"/>
        <v>0</v>
      </c>
      <c r="J97" s="35">
        <f t="shared" si="9"/>
      </c>
      <c r="K97" s="40" t="e">
        <f t="shared" si="10"/>
        <v>#DIV/0!</v>
      </c>
      <c r="L97" s="41" t="e">
        <f t="shared" si="6"/>
        <v>#VALUE!</v>
      </c>
    </row>
    <row r="98" spans="1:12" s="3" customFormat="1" ht="15" hidden="1">
      <c r="A98" s="58" t="s">
        <v>56</v>
      </c>
      <c r="B98" s="87">
        <v>25.8</v>
      </c>
      <c r="C98" s="53"/>
      <c r="D98" s="33">
        <f t="shared" si="11"/>
        <v>0</v>
      </c>
      <c r="E98" s="33">
        <v>0.016</v>
      </c>
      <c r="F98" s="36">
        <f t="shared" si="8"/>
        <v>-0.016</v>
      </c>
      <c r="G98" s="48"/>
      <c r="H98" s="34">
        <v>0.036</v>
      </c>
      <c r="I98" s="36">
        <f t="shared" si="7"/>
        <v>-0.036</v>
      </c>
      <c r="J98" s="35">
        <f t="shared" si="9"/>
      </c>
      <c r="K98" s="40">
        <f t="shared" si="10"/>
        <v>22.5</v>
      </c>
      <c r="L98" s="41" t="e">
        <f t="shared" si="6"/>
        <v>#VALUE!</v>
      </c>
    </row>
    <row r="99" spans="1:12" s="3" customFormat="1" ht="15" hidden="1">
      <c r="A99" s="58" t="s">
        <v>57</v>
      </c>
      <c r="B99" s="87">
        <v>0.1</v>
      </c>
      <c r="C99" s="53"/>
      <c r="D99" s="33">
        <f t="shared" si="11"/>
        <v>0</v>
      </c>
      <c r="E99" s="33"/>
      <c r="F99" s="36">
        <f t="shared" si="8"/>
        <v>0</v>
      </c>
      <c r="G99" s="48"/>
      <c r="H99" s="34"/>
      <c r="I99" s="36">
        <f t="shared" si="7"/>
        <v>0</v>
      </c>
      <c r="J99" s="35">
        <f t="shared" si="9"/>
      </c>
      <c r="K99" s="40" t="e">
        <f t="shared" si="10"/>
        <v>#DIV/0!</v>
      </c>
      <c r="L99" s="41" t="e">
        <f t="shared" si="6"/>
        <v>#VALUE!</v>
      </c>
    </row>
    <row r="100" spans="1:12" s="3" customFormat="1" ht="15" hidden="1">
      <c r="A100" s="58" t="s">
        <v>89</v>
      </c>
      <c r="B100" s="87">
        <v>0</v>
      </c>
      <c r="C100" s="53"/>
      <c r="D100" s="33" t="e">
        <f t="shared" si="11"/>
        <v>#DIV/0!</v>
      </c>
      <c r="E100" s="33"/>
      <c r="F100" s="36">
        <f t="shared" si="8"/>
        <v>0</v>
      </c>
      <c r="G100" s="48"/>
      <c r="H100" s="34"/>
      <c r="I100" s="36">
        <f t="shared" si="7"/>
        <v>0</v>
      </c>
      <c r="J100" s="35">
        <f t="shared" si="9"/>
      </c>
      <c r="K100" s="40" t="e">
        <f t="shared" si="10"/>
        <v>#DIV/0!</v>
      </c>
      <c r="L100" s="41" t="e">
        <f t="shared" si="6"/>
        <v>#VALUE!</v>
      </c>
    </row>
    <row r="101" spans="1:12" s="3" customFormat="1" ht="15" hidden="1">
      <c r="A101" s="58" t="s">
        <v>58</v>
      </c>
      <c r="B101" s="87">
        <v>0</v>
      </c>
      <c r="C101" s="53"/>
      <c r="D101" s="33" t="e">
        <f t="shared" si="11"/>
        <v>#DIV/0!</v>
      </c>
      <c r="E101" s="33"/>
      <c r="F101" s="36">
        <f t="shared" si="8"/>
        <v>0</v>
      </c>
      <c r="G101" s="48"/>
      <c r="H101" s="34"/>
      <c r="I101" s="36">
        <f t="shared" si="7"/>
        <v>0</v>
      </c>
      <c r="J101" s="35">
        <f t="shared" si="9"/>
      </c>
      <c r="K101" s="40" t="e">
        <f t="shared" si="10"/>
        <v>#DIV/0!</v>
      </c>
      <c r="L101" s="41" t="e">
        <f t="shared" si="6"/>
        <v>#VALUE!</v>
      </c>
    </row>
    <row r="102" spans="1:12" s="3" customFormat="1" ht="15" hidden="1">
      <c r="A102" s="58" t="s">
        <v>59</v>
      </c>
      <c r="B102" s="87">
        <v>0</v>
      </c>
      <c r="C102" s="53"/>
      <c r="D102" s="33" t="e">
        <f t="shared" si="11"/>
        <v>#DIV/0!</v>
      </c>
      <c r="E102" s="33"/>
      <c r="F102" s="36">
        <f t="shared" si="8"/>
        <v>0</v>
      </c>
      <c r="G102" s="48"/>
      <c r="H102" s="34"/>
      <c r="I102" s="36">
        <f t="shared" si="7"/>
        <v>0</v>
      </c>
      <c r="J102" s="35">
        <f t="shared" si="9"/>
      </c>
      <c r="K102" s="40" t="e">
        <f t="shared" si="10"/>
        <v>#DIV/0!</v>
      </c>
      <c r="L102" s="41" t="e">
        <f t="shared" si="6"/>
        <v>#VALUE!</v>
      </c>
    </row>
    <row r="103" spans="1:12" s="3" customFormat="1" ht="15" hidden="1">
      <c r="A103" s="58" t="s">
        <v>90</v>
      </c>
      <c r="B103" s="87">
        <v>1.3</v>
      </c>
      <c r="C103" s="53"/>
      <c r="D103" s="33">
        <f t="shared" si="11"/>
        <v>0</v>
      </c>
      <c r="E103" s="33"/>
      <c r="F103" s="36">
        <f t="shared" si="8"/>
        <v>0</v>
      </c>
      <c r="G103" s="48"/>
      <c r="H103" s="34"/>
      <c r="I103" s="36">
        <f t="shared" si="7"/>
        <v>0</v>
      </c>
      <c r="J103" s="35">
        <f t="shared" si="9"/>
      </c>
      <c r="K103" s="40" t="e">
        <f t="shared" si="10"/>
        <v>#DIV/0!</v>
      </c>
      <c r="L103" s="41" t="e">
        <f>J103-K103</f>
        <v>#VALUE!</v>
      </c>
    </row>
    <row r="104" spans="1:12" s="3" customFormat="1" ht="15" hidden="1">
      <c r="A104" s="58" t="s">
        <v>91</v>
      </c>
      <c r="B104" s="87">
        <v>0</v>
      </c>
      <c r="C104" s="53"/>
      <c r="D104" s="33" t="e">
        <f t="shared" si="11"/>
        <v>#DIV/0!</v>
      </c>
      <c r="E104" s="33"/>
      <c r="F104" s="36">
        <f t="shared" si="8"/>
        <v>0</v>
      </c>
      <c r="G104" s="48"/>
      <c r="H104" s="43"/>
      <c r="I104" s="36">
        <f t="shared" si="7"/>
        <v>0</v>
      </c>
      <c r="J104" s="35">
        <f t="shared" si="9"/>
      </c>
      <c r="K104" s="40" t="e">
        <f t="shared" si="10"/>
        <v>#DIV/0!</v>
      </c>
      <c r="L104" s="41" t="e">
        <f>J104-K104</f>
        <v>#VALUE!</v>
      </c>
    </row>
    <row r="105" spans="1:12" s="6" customFormat="1" ht="15.75">
      <c r="A105" s="59" t="s">
        <v>103</v>
      </c>
      <c r="B105" s="88">
        <v>177.1579</v>
      </c>
      <c r="C105" s="38">
        <f>C106</f>
        <v>155.7238</v>
      </c>
      <c r="D105" s="29">
        <f>C105/B105*100</f>
        <v>87.90113226675187</v>
      </c>
      <c r="E105" s="29">
        <v>192.2</v>
      </c>
      <c r="F105" s="60">
        <f t="shared" si="8"/>
        <v>-36.47619999999998</v>
      </c>
      <c r="G105" s="38">
        <f>G106</f>
        <v>399.9458</v>
      </c>
      <c r="H105" s="29">
        <v>419.9</v>
      </c>
      <c r="I105" s="60">
        <f t="shared" si="7"/>
        <v>-19.954199999999958</v>
      </c>
      <c r="J105" s="38">
        <f>G105/C105*10</f>
        <v>25.68302340425805</v>
      </c>
      <c r="K105" s="37">
        <f>H105/E105*10</f>
        <v>21.84703433922997</v>
      </c>
      <c r="L105" s="44">
        <f>J105-K105</f>
        <v>3.8359890650280803</v>
      </c>
    </row>
    <row r="106" spans="1:12" s="6" customFormat="1" ht="15">
      <c r="A106" s="71" t="s">
        <v>104</v>
      </c>
      <c r="B106" s="107">
        <v>176.9</v>
      </c>
      <c r="C106" s="96">
        <v>155.7238</v>
      </c>
      <c r="D106" s="105">
        <f>C106/B106*100</f>
        <v>88.02928208027134</v>
      </c>
      <c r="E106" s="65">
        <v>192.2</v>
      </c>
      <c r="F106" s="94">
        <f t="shared" si="8"/>
        <v>-36.47619999999998</v>
      </c>
      <c r="G106" s="96">
        <v>399.9458</v>
      </c>
      <c r="H106" s="65">
        <v>419.9</v>
      </c>
      <c r="I106" s="94">
        <f t="shared" si="7"/>
        <v>-19.954199999999958</v>
      </c>
      <c r="J106" s="106">
        <f>G106/C106*10</f>
        <v>25.68302340425805</v>
      </c>
      <c r="K106" s="105">
        <f>H106/E106*10</f>
        <v>21.84703433922997</v>
      </c>
      <c r="L106" s="62">
        <f>J106-K106</f>
        <v>3.8359890650280803</v>
      </c>
    </row>
    <row r="107" spans="1:7" s="6" customFormat="1" ht="15">
      <c r="A107" s="5"/>
      <c r="B107" s="108"/>
      <c r="G107" s="3"/>
    </row>
    <row r="108" spans="1:7" s="6" customFormat="1" ht="15">
      <c r="A108" s="5"/>
      <c r="B108" s="108"/>
      <c r="G108" s="3"/>
    </row>
    <row r="109" spans="1:7" s="6" customFormat="1" ht="15">
      <c r="A109" s="5"/>
      <c r="B109" s="5"/>
      <c r="G109" s="3"/>
    </row>
    <row r="110" spans="1:7" s="6" customFormat="1" ht="15">
      <c r="A110" s="5"/>
      <c r="B110" s="5"/>
      <c r="G110" s="3"/>
    </row>
    <row r="111" spans="1:7" s="6" customFormat="1" ht="15">
      <c r="A111" s="5"/>
      <c r="B111" s="5"/>
      <c r="G111" s="3"/>
    </row>
    <row r="112" spans="1:7" s="6" customFormat="1" ht="15">
      <c r="A112" s="5"/>
      <c r="B112" s="5"/>
      <c r="G112" s="3"/>
    </row>
    <row r="113" spans="1:7" s="6" customFormat="1" ht="15">
      <c r="A113" s="5"/>
      <c r="B113" s="5"/>
      <c r="G113" s="3"/>
    </row>
    <row r="114" spans="1:7" s="6" customFormat="1" ht="15">
      <c r="A114" s="5"/>
      <c r="B114" s="5"/>
      <c r="G114" s="3"/>
    </row>
    <row r="115" spans="1:7" s="6" customFormat="1" ht="15">
      <c r="A115" s="5"/>
      <c r="B115" s="5"/>
      <c r="G115" s="3"/>
    </row>
    <row r="116" spans="1:7" s="6" customFormat="1" ht="15">
      <c r="A116" s="5"/>
      <c r="B116" s="5"/>
      <c r="G116" s="3"/>
    </row>
    <row r="117" spans="1:7" s="6" customFormat="1" ht="15">
      <c r="A117" s="5"/>
      <c r="B117" s="5"/>
      <c r="G117" s="3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7" s="8" customFormat="1" ht="15">
      <c r="A140" s="5"/>
      <c r="B140" s="5"/>
      <c r="G140" s="9"/>
    </row>
    <row r="141" spans="1:7" s="8" customFormat="1" ht="15">
      <c r="A141" s="5"/>
      <c r="B141" s="5"/>
      <c r="G141" s="9"/>
    </row>
    <row r="142" spans="1:7" s="8" customFormat="1" ht="15">
      <c r="A142" s="5"/>
      <c r="B142" s="5"/>
      <c r="G142" s="9"/>
    </row>
    <row r="143" spans="1:7" s="8" customFormat="1" ht="15">
      <c r="A143" s="5"/>
      <c r="B143" s="5"/>
      <c r="G143" s="9"/>
    </row>
    <row r="144" spans="1:7" s="8" customFormat="1" ht="15">
      <c r="A144" s="5"/>
      <c r="B144" s="5"/>
      <c r="G144" s="9"/>
    </row>
    <row r="145" spans="1:7" s="8" customFormat="1" ht="15">
      <c r="A145" s="5"/>
      <c r="B145" s="5"/>
      <c r="G145" s="9"/>
    </row>
    <row r="146" spans="1:7" s="8" customFormat="1" ht="15">
      <c r="A146" s="5"/>
      <c r="B146" s="5"/>
      <c r="G146" s="9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4" s="9" customFormat="1" ht="15">
      <c r="A151" s="7"/>
      <c r="B151" s="160"/>
      <c r="C151" s="160"/>
      <c r="D151" s="160"/>
    </row>
    <row r="152" spans="1:2" s="9" customFormat="1" ht="15.75">
      <c r="A152" s="21"/>
      <c r="B152" s="7"/>
    </row>
    <row r="153" spans="1:4" s="9" customFormat="1" ht="15">
      <c r="A153" s="7"/>
      <c r="B153" s="160"/>
      <c r="C153" s="160"/>
      <c r="D153" s="160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9" customFormat="1" ht="15">
      <c r="A187" s="7"/>
      <c r="B187" s="7"/>
    </row>
    <row r="188" spans="1:2" s="9" customFormat="1" ht="15">
      <c r="A188" s="7"/>
      <c r="B188" s="7"/>
    </row>
    <row r="189" spans="1:2" s="9" customFormat="1" ht="15">
      <c r="A189" s="7"/>
      <c r="B189" s="7"/>
    </row>
    <row r="190" spans="1:2" s="9" customFormat="1" ht="15">
      <c r="A190" s="7"/>
      <c r="B190" s="7"/>
    </row>
    <row r="191" spans="1:2" s="9" customFormat="1" ht="15">
      <c r="A191" s="7"/>
      <c r="B191" s="7"/>
    </row>
    <row r="192" spans="1:2" s="9" customFormat="1" ht="15">
      <c r="A192" s="7"/>
      <c r="B192" s="7"/>
    </row>
    <row r="193" spans="1:2" s="9" customFormat="1" ht="15">
      <c r="A193" s="7"/>
      <c r="B193" s="7"/>
    </row>
    <row r="194" spans="1:2" s="11" customFormat="1" ht="15">
      <c r="A194" s="22"/>
      <c r="B194" s="22"/>
    </row>
    <row r="195" spans="1:2" s="11" customFormat="1" ht="15">
      <c r="A195" s="22"/>
      <c r="B195" s="22"/>
    </row>
    <row r="196" spans="1:2" s="11" customFormat="1" ht="15">
      <c r="A196" s="22"/>
      <c r="B196" s="22"/>
    </row>
    <row r="197" spans="1:2" s="11" customFormat="1" ht="15">
      <c r="A197" s="22"/>
      <c r="B197" s="22"/>
    </row>
    <row r="198" spans="1:2" s="11" customFormat="1" ht="15">
      <c r="A198" s="22"/>
      <c r="B198" s="22"/>
    </row>
    <row r="199" spans="1:2" s="11" customFormat="1" ht="15">
      <c r="A199" s="22"/>
      <c r="B199" s="22"/>
    </row>
    <row r="200" spans="1:2" s="11" customFormat="1" ht="15">
      <c r="A200" s="22"/>
      <c r="B200" s="22"/>
    </row>
    <row r="201" spans="1:2" s="11" customFormat="1" ht="15">
      <c r="A201" s="22"/>
      <c r="B201" s="22"/>
    </row>
    <row r="202" spans="1:2" s="11" customFormat="1" ht="15">
      <c r="A202" s="22"/>
      <c r="B202" s="22"/>
    </row>
    <row r="203" spans="1:2" s="11" customFormat="1" ht="15">
      <c r="A203" s="22"/>
      <c r="B203" s="22"/>
    </row>
    <row r="204" spans="1:2" s="11" customFormat="1" ht="15">
      <c r="A204" s="22"/>
      <c r="B204" s="22"/>
    </row>
    <row r="205" spans="1:2" s="11" customFormat="1" ht="15">
      <c r="A205" s="22"/>
      <c r="B205" s="22"/>
    </row>
    <row r="206" spans="1:2" s="11" customFormat="1" ht="15">
      <c r="A206" s="22"/>
      <c r="B206" s="22"/>
    </row>
    <row r="207" spans="1:2" s="11" customFormat="1" ht="15">
      <c r="A207" s="22"/>
      <c r="B207" s="22"/>
    </row>
    <row r="208" spans="1:2" s="11" customFormat="1" ht="15">
      <c r="A208" s="22"/>
      <c r="B208" s="22"/>
    </row>
    <row r="209" spans="1:2" s="11" customFormat="1" ht="15">
      <c r="A209" s="22"/>
      <c r="B209" s="22"/>
    </row>
    <row r="210" spans="1:2" s="11" customFormat="1" ht="15">
      <c r="A210" s="22"/>
      <c r="B210" s="22"/>
    </row>
    <row r="211" spans="1:2" s="11" customFormat="1" ht="15">
      <c r="A211" s="22"/>
      <c r="B211" s="22"/>
    </row>
    <row r="212" spans="1:2" s="11" customFormat="1" ht="15">
      <c r="A212" s="22"/>
      <c r="B212" s="22"/>
    </row>
    <row r="213" spans="1:2" s="11" customFormat="1" ht="15">
      <c r="A213" s="22"/>
      <c r="B213" s="22"/>
    </row>
    <row r="214" spans="1:2" s="11" customFormat="1" ht="15">
      <c r="A214" s="22"/>
      <c r="B214" s="22"/>
    </row>
    <row r="215" spans="1:2" s="11" customFormat="1" ht="15">
      <c r="A215" s="22"/>
      <c r="B215" s="22"/>
    </row>
    <row r="216" spans="1:2" s="11" customFormat="1" ht="15">
      <c r="A216" s="22"/>
      <c r="B216" s="22"/>
    </row>
    <row r="217" spans="1:2" s="11" customFormat="1" ht="15">
      <c r="A217" s="22"/>
      <c r="B217" s="22"/>
    </row>
    <row r="218" spans="1:2" s="11" customFormat="1" ht="15">
      <c r="A218" s="22"/>
      <c r="B218" s="22"/>
    </row>
    <row r="219" spans="1:2" s="11" customFormat="1" ht="15">
      <c r="A219" s="22"/>
      <c r="B219" s="22"/>
    </row>
    <row r="220" spans="1:2" s="11" customFormat="1" ht="15">
      <c r="A220" s="22"/>
      <c r="B220" s="22"/>
    </row>
    <row r="221" spans="1:2" s="11" customFormat="1" ht="15">
      <c r="A221" s="22"/>
      <c r="B221" s="22"/>
    </row>
    <row r="222" spans="1:2" s="11" customFormat="1" ht="15">
      <c r="A222" s="22"/>
      <c r="B222" s="22"/>
    </row>
    <row r="223" spans="1:2" s="11" customFormat="1" ht="15">
      <c r="A223" s="22"/>
      <c r="B223" s="22"/>
    </row>
    <row r="224" spans="1:2" s="11" customFormat="1" ht="15">
      <c r="A224" s="22"/>
      <c r="B224" s="22"/>
    </row>
    <row r="225" spans="1:2" s="11" customFormat="1" ht="15">
      <c r="A225" s="22"/>
      <c r="B225" s="22"/>
    </row>
    <row r="226" spans="1:2" s="11" customFormat="1" ht="15">
      <c r="A226" s="22"/>
      <c r="B226" s="22"/>
    </row>
    <row r="227" spans="1:2" s="11" customFormat="1" ht="15">
      <c r="A227" s="22"/>
      <c r="B227" s="22"/>
    </row>
    <row r="228" spans="1:2" s="11" customFormat="1" ht="15">
      <c r="A228" s="22"/>
      <c r="B228" s="22"/>
    </row>
    <row r="229" spans="1:2" s="11" customFormat="1" ht="15">
      <c r="A229" s="22"/>
      <c r="B229" s="22"/>
    </row>
    <row r="230" spans="1:2" s="11" customFormat="1" ht="0.75" customHeight="1">
      <c r="A230" s="22"/>
      <c r="B230" s="22"/>
    </row>
    <row r="231" spans="1:2" s="11" customFormat="1" ht="15">
      <c r="A231" s="22"/>
      <c r="B231" s="22"/>
    </row>
    <row r="232" spans="1:2" s="11" customFormat="1" ht="15">
      <c r="A232" s="22"/>
      <c r="B232" s="22"/>
    </row>
    <row r="233" spans="1:2" s="11" customFormat="1" ht="15">
      <c r="A233" s="22"/>
      <c r="B233" s="22"/>
    </row>
    <row r="234" spans="1:2" s="11" customFormat="1" ht="15">
      <c r="A234" s="22"/>
      <c r="B234" s="22"/>
    </row>
    <row r="235" spans="1:2" s="11" customFormat="1" ht="15">
      <c r="A235" s="22"/>
      <c r="B235" s="22"/>
    </row>
    <row r="236" spans="1:2" s="11" customFormat="1" ht="15">
      <c r="A236" s="22"/>
      <c r="B236" s="22"/>
    </row>
    <row r="237" spans="1:2" s="11" customFormat="1" ht="15">
      <c r="A237" s="22"/>
      <c r="B237" s="22"/>
    </row>
    <row r="238" spans="1:2" s="11" customFormat="1" ht="15">
      <c r="A238" s="22"/>
      <c r="B238" s="22"/>
    </row>
    <row r="239" spans="1:2" s="11" customFormat="1" ht="15">
      <c r="A239" s="22"/>
      <c r="B239" s="22"/>
    </row>
    <row r="240" spans="1:2" s="11" customFormat="1" ht="15">
      <c r="A240" s="22"/>
      <c r="B240" s="22"/>
    </row>
    <row r="241" spans="1:2" s="11" customFormat="1" ht="15">
      <c r="A241" s="22"/>
      <c r="B241" s="22"/>
    </row>
    <row r="242" spans="1:2" s="11" customFormat="1" ht="15">
      <c r="A242" s="22"/>
      <c r="B242" s="22"/>
    </row>
    <row r="243" spans="1:2" s="11" customFormat="1" ht="15">
      <c r="A243" s="22"/>
      <c r="B243" s="22"/>
    </row>
    <row r="244" spans="1:2" s="11" customFormat="1" ht="15">
      <c r="A244" s="22"/>
      <c r="B244" s="22"/>
    </row>
    <row r="245" spans="1:2" s="11" customFormat="1" ht="15">
      <c r="A245" s="22"/>
      <c r="B245" s="22"/>
    </row>
    <row r="246" spans="1:2" s="11" customFormat="1" ht="15">
      <c r="A246" s="22"/>
      <c r="B246" s="22"/>
    </row>
    <row r="247" spans="1:2" s="11" customFormat="1" ht="15">
      <c r="A247" s="22"/>
      <c r="B247" s="22"/>
    </row>
    <row r="248" spans="1:2" s="11" customFormat="1" ht="15">
      <c r="A248" s="22"/>
      <c r="B248" s="22"/>
    </row>
    <row r="249" spans="1:2" s="11" customFormat="1" ht="15">
      <c r="A249" s="22"/>
      <c r="B249" s="22"/>
    </row>
    <row r="250" spans="1:2" s="11" customFormat="1" ht="15">
      <c r="A250" s="22"/>
      <c r="B250" s="22"/>
    </row>
    <row r="251" spans="1:2" s="11" customFormat="1" ht="15">
      <c r="A251" s="22"/>
      <c r="B251" s="22"/>
    </row>
    <row r="252" spans="1:2" s="11" customFormat="1" ht="15">
      <c r="A252" s="22"/>
      <c r="B252" s="22"/>
    </row>
    <row r="253" spans="1:2" s="11" customFormat="1" ht="15">
      <c r="A253" s="22"/>
      <c r="B253" s="22"/>
    </row>
    <row r="254" spans="1:2" s="11" customFormat="1" ht="15">
      <c r="A254" s="22"/>
      <c r="B254" s="22"/>
    </row>
    <row r="255" spans="1:2" s="11" customFormat="1" ht="15">
      <c r="A255" s="22"/>
      <c r="B255" s="22"/>
    </row>
    <row r="256" spans="1:2" s="11" customFormat="1" ht="15">
      <c r="A256" s="22"/>
      <c r="B256" s="22"/>
    </row>
    <row r="257" spans="1:2" s="11" customFormat="1" ht="15">
      <c r="A257" s="22"/>
      <c r="B257" s="22"/>
    </row>
    <row r="258" spans="1:2" s="11" customFormat="1" ht="15">
      <c r="A258" s="22"/>
      <c r="B258" s="22"/>
    </row>
    <row r="259" spans="1:2" s="11" customFormat="1" ht="15">
      <c r="A259" s="22"/>
      <c r="B259" s="22"/>
    </row>
    <row r="260" spans="1:2" s="11" customFormat="1" ht="15">
      <c r="A260" s="22"/>
      <c r="B260" s="22"/>
    </row>
    <row r="261" spans="1:2" s="11" customFormat="1" ht="15">
      <c r="A261" s="22"/>
      <c r="B261" s="22"/>
    </row>
    <row r="262" spans="1:2" s="11" customFormat="1" ht="15">
      <c r="A262" s="22"/>
      <c r="B262" s="22"/>
    </row>
    <row r="263" spans="1:2" s="11" customFormat="1" ht="15">
      <c r="A263" s="22"/>
      <c r="B263" s="22"/>
    </row>
    <row r="264" spans="1:2" s="11" customFormat="1" ht="15">
      <c r="A264" s="22"/>
      <c r="B264" s="22"/>
    </row>
    <row r="265" spans="1:2" s="11" customFormat="1" ht="15">
      <c r="A265" s="22"/>
      <c r="B265" s="22"/>
    </row>
    <row r="266" spans="1:2" s="11" customFormat="1" ht="15">
      <c r="A266" s="22"/>
      <c r="B266" s="22"/>
    </row>
    <row r="267" spans="1:2" s="11" customFormat="1" ht="15">
      <c r="A267" s="22"/>
      <c r="B267" s="22"/>
    </row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  <row r="388" s="11" customFormat="1" ht="15"/>
    <row r="389" s="11" customFormat="1" ht="15"/>
    <row r="390" s="11" customFormat="1" ht="15"/>
    <row r="391" s="11" customFormat="1" ht="15"/>
    <row r="392" s="11" customFormat="1" ht="15"/>
  </sheetData>
  <sheetProtection/>
  <mergeCells count="7">
    <mergeCell ref="J7:L7"/>
    <mergeCell ref="B151:D151"/>
    <mergeCell ref="B153:D153"/>
    <mergeCell ref="A7:A8"/>
    <mergeCell ref="B7:B8"/>
    <mergeCell ref="C7:F7"/>
    <mergeCell ref="G7:I7"/>
  </mergeCells>
  <printOptions horizontalCentered="1"/>
  <pageMargins left="0" right="0" top="0.5905511811023623" bottom="0" header="0.31496062992125984" footer="0"/>
  <pageSetup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7"/>
  <sheetViews>
    <sheetView zoomScale="75" zoomScaleNormal="75" zoomScalePageLayoutView="0" workbookViewId="0" topLeftCell="A1">
      <selection activeCell="N135" sqref="N135"/>
    </sheetView>
  </sheetViews>
  <sheetFormatPr defaultColWidth="9.00390625" defaultRowHeight="12.75"/>
  <cols>
    <col min="1" max="1" width="29.75390625" style="10" customWidth="1"/>
    <col min="2" max="2" width="19.125" style="10" customWidth="1"/>
    <col min="3" max="3" width="8.125" style="10" bestFit="1" customWidth="1"/>
    <col min="4" max="4" width="10.375" style="10" customWidth="1"/>
    <col min="5" max="5" width="8.125" style="10" bestFit="1" customWidth="1"/>
    <col min="6" max="6" width="11.25390625" style="10" customWidth="1"/>
    <col min="7" max="7" width="8.125" style="11" bestFit="1" customWidth="1"/>
    <col min="8" max="8" width="8.125" style="10" bestFit="1" customWidth="1"/>
    <col min="9" max="9" width="11.00390625" style="10" customWidth="1"/>
    <col min="10" max="10" width="8.125" style="10" bestFit="1" customWidth="1"/>
    <col min="11" max="11" width="8.125" style="10" customWidth="1"/>
    <col min="12" max="12" width="11.375" style="10" customWidth="1"/>
    <col min="13" max="16" width="14.625" style="10" customWidth="1"/>
    <col min="17" max="16384" width="9.125" style="10" customWidth="1"/>
  </cols>
  <sheetData>
    <row r="1" spans="1:12" s="68" customFormat="1" ht="16.5">
      <c r="A1" s="12" t="s">
        <v>107</v>
      </c>
      <c r="B1" s="12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68" customFormat="1" ht="15" customHeight="1">
      <c r="A2" s="12" t="str">
        <f>зерноск!A2</f>
        <v>по состоянию на 16 июля 2015 года</v>
      </c>
      <c r="B2" s="12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" customHeight="1">
      <c r="A3" s="4"/>
      <c r="B3" s="4"/>
      <c r="C3" s="13"/>
      <c r="D3" s="13"/>
      <c r="E3" s="13"/>
      <c r="F3" s="13"/>
      <c r="G3" s="13"/>
      <c r="H3" s="13"/>
      <c r="I3" s="13"/>
      <c r="J3" s="14"/>
      <c r="K3" s="14"/>
      <c r="L3" s="14"/>
    </row>
    <row r="4" spans="1:12" ht="1.5" customHeight="1">
      <c r="A4" s="4"/>
      <c r="B4" s="4"/>
      <c r="C4" s="13"/>
      <c r="D4" s="13"/>
      <c r="E4" s="13"/>
      <c r="F4" s="13"/>
      <c r="G4" s="13"/>
      <c r="H4" s="13"/>
      <c r="I4" s="13"/>
      <c r="J4" s="14"/>
      <c r="K4" s="14"/>
      <c r="L4" s="14"/>
    </row>
    <row r="5" spans="1:12" ht="2.25" customHeight="1" hidden="1">
      <c r="A5" s="15"/>
      <c r="B5" s="15"/>
      <c r="C5" s="16"/>
      <c r="D5" s="16"/>
      <c r="F5" s="1"/>
      <c r="G5" s="16"/>
      <c r="H5" s="16"/>
      <c r="I5" s="16"/>
      <c r="J5" s="16"/>
      <c r="K5" s="16"/>
      <c r="L5" s="16"/>
    </row>
    <row r="6" spans="1:12" ht="3.75" customHeight="1" hidden="1">
      <c r="A6" s="4"/>
      <c r="B6" s="4"/>
      <c r="C6" s="17"/>
      <c r="D6" s="17"/>
      <c r="E6" s="17"/>
      <c r="F6" s="17"/>
      <c r="G6" s="17"/>
      <c r="H6" s="17"/>
      <c r="I6" s="17"/>
      <c r="J6" s="8"/>
      <c r="K6" s="8"/>
      <c r="L6" s="8"/>
    </row>
    <row r="7" spans="1:12" s="11" customFormat="1" ht="26.25" customHeight="1">
      <c r="A7" s="164" t="s">
        <v>1</v>
      </c>
      <c r="B7" s="164" t="s">
        <v>109</v>
      </c>
      <c r="C7" s="163" t="s">
        <v>97</v>
      </c>
      <c r="D7" s="164"/>
      <c r="E7" s="165"/>
      <c r="F7" s="166"/>
      <c r="G7" s="164" t="s">
        <v>60</v>
      </c>
      <c r="H7" s="165"/>
      <c r="I7" s="165"/>
      <c r="J7" s="76"/>
      <c r="K7" s="63" t="s">
        <v>0</v>
      </c>
      <c r="L7" s="64"/>
    </row>
    <row r="8" spans="1:12" s="11" customFormat="1" ht="56.25" customHeight="1">
      <c r="A8" s="170"/>
      <c r="B8" s="164"/>
      <c r="C8" s="77" t="s">
        <v>105</v>
      </c>
      <c r="D8" s="2" t="s">
        <v>92</v>
      </c>
      <c r="E8" s="2" t="s">
        <v>101</v>
      </c>
      <c r="F8" s="72" t="s">
        <v>106</v>
      </c>
      <c r="G8" s="2" t="s">
        <v>105</v>
      </c>
      <c r="H8" s="2" t="s">
        <v>101</v>
      </c>
      <c r="I8" s="2" t="s">
        <v>106</v>
      </c>
      <c r="J8" s="77" t="s">
        <v>105</v>
      </c>
      <c r="K8" s="2" t="s">
        <v>101</v>
      </c>
      <c r="L8" s="2" t="s">
        <v>106</v>
      </c>
    </row>
    <row r="9" spans="1:12" s="18" customFormat="1" ht="15.75">
      <c r="A9" s="54" t="s">
        <v>2</v>
      </c>
      <c r="B9" s="102">
        <v>1049.2</v>
      </c>
      <c r="C9" s="89">
        <f>C10+C28+C39+C46+C54+C70+C77+C94+C105</f>
        <v>80.19999999999999</v>
      </c>
      <c r="D9" s="25">
        <f>C9/B9*100</f>
        <v>7.643919176515439</v>
      </c>
      <c r="E9" s="25">
        <v>183.677</v>
      </c>
      <c r="F9" s="73">
        <f aca="true" t="shared" si="0" ref="F9:F72">C9-E9</f>
        <v>-103.477</v>
      </c>
      <c r="G9" s="45">
        <f>G10+G28+G39+G46+G54+G70+G77+G94+G105</f>
        <v>123.59100000000001</v>
      </c>
      <c r="H9" s="25">
        <v>293.894</v>
      </c>
      <c r="I9" s="28">
        <f>G9-H9</f>
        <v>-170.303</v>
      </c>
      <c r="J9" s="78">
        <f>IF(C9&gt;0,G9/C9*10,"")</f>
        <v>15.410349127182048</v>
      </c>
      <c r="K9" s="25">
        <f>IF(E9&gt;0,H9/E9*10,"")</f>
        <v>16.000587988697553</v>
      </c>
      <c r="L9" s="28">
        <f>J9-K9</f>
        <v>-0.5902388615155054</v>
      </c>
    </row>
    <row r="10" spans="1:12" s="19" customFormat="1" ht="15.75" customHeight="1" hidden="1">
      <c r="A10" s="55" t="s">
        <v>3</v>
      </c>
      <c r="B10" s="99">
        <v>246.6</v>
      </c>
      <c r="C10" s="81">
        <f>SUM(C11:C27)</f>
        <v>0</v>
      </c>
      <c r="D10" s="29">
        <f aca="true" t="shared" si="1" ref="D10:D52">C10/B10*100</f>
        <v>0</v>
      </c>
      <c r="E10" s="29">
        <v>4.8</v>
      </c>
      <c r="F10" s="74">
        <f t="shared" si="0"/>
        <v>-4.8</v>
      </c>
      <c r="G10" s="46">
        <f>SUM(G11:G27)</f>
        <v>0</v>
      </c>
      <c r="H10" s="30">
        <v>5.8</v>
      </c>
      <c r="I10" s="32">
        <f aca="true" t="shared" si="2" ref="I10:I48">G10-H10</f>
        <v>-5.8</v>
      </c>
      <c r="J10" s="79">
        <f aca="true" t="shared" si="3" ref="J10:J73">IF(C10&gt;0,G10/C10*10,"")</f>
      </c>
      <c r="K10" s="33">
        <f aca="true" t="shared" si="4" ref="K10:K74">IF(E10&gt;0,H10/E10*10,"")</f>
        <v>12.083333333333332</v>
      </c>
      <c r="L10" s="32" t="s">
        <v>102</v>
      </c>
    </row>
    <row r="11" spans="1:12" s="3" customFormat="1" ht="15.75" customHeight="1" hidden="1">
      <c r="A11" s="56" t="s">
        <v>4</v>
      </c>
      <c r="B11" s="103">
        <v>2.4</v>
      </c>
      <c r="C11" s="80"/>
      <c r="D11" s="33">
        <f t="shared" si="1"/>
        <v>0</v>
      </c>
      <c r="E11" s="33"/>
      <c r="F11" s="74">
        <f t="shared" si="0"/>
        <v>0</v>
      </c>
      <c r="G11" s="47"/>
      <c r="H11" s="34"/>
      <c r="I11" s="32">
        <f t="shared" si="2"/>
        <v>0</v>
      </c>
      <c r="J11" s="79">
        <f t="shared" si="3"/>
      </c>
      <c r="K11" s="33">
        <f t="shared" si="4"/>
      </c>
      <c r="L11" s="32" t="s">
        <v>102</v>
      </c>
    </row>
    <row r="12" spans="1:12" s="3" customFormat="1" ht="15.75" customHeight="1" hidden="1">
      <c r="A12" s="56" t="s">
        <v>5</v>
      </c>
      <c r="B12" s="103">
        <v>13.6</v>
      </c>
      <c r="C12" s="80"/>
      <c r="D12" s="33">
        <f t="shared" si="1"/>
        <v>0</v>
      </c>
      <c r="E12" s="33"/>
      <c r="F12" s="74">
        <f t="shared" si="0"/>
        <v>0</v>
      </c>
      <c r="G12" s="47"/>
      <c r="H12" s="34"/>
      <c r="I12" s="32">
        <f t="shared" si="2"/>
        <v>0</v>
      </c>
      <c r="J12" s="79">
        <f t="shared" si="3"/>
      </c>
      <c r="K12" s="33">
        <f t="shared" si="4"/>
      </c>
      <c r="L12" s="32" t="s">
        <v>102</v>
      </c>
    </row>
    <row r="13" spans="1:12" s="3" customFormat="1" ht="15.75" customHeight="1" hidden="1">
      <c r="A13" s="56" t="s">
        <v>6</v>
      </c>
      <c r="B13" s="103">
        <v>3.7</v>
      </c>
      <c r="C13" s="80"/>
      <c r="D13" s="33">
        <f t="shared" si="1"/>
        <v>0</v>
      </c>
      <c r="E13" s="33"/>
      <c r="F13" s="74">
        <f t="shared" si="0"/>
        <v>0</v>
      </c>
      <c r="G13" s="47"/>
      <c r="H13" s="34"/>
      <c r="I13" s="32">
        <f t="shared" si="2"/>
        <v>0</v>
      </c>
      <c r="J13" s="79">
        <f t="shared" si="3"/>
      </c>
      <c r="K13" s="33">
        <f t="shared" si="4"/>
      </c>
      <c r="L13" s="32" t="s">
        <v>102</v>
      </c>
    </row>
    <row r="14" spans="1:12" s="3" customFormat="1" ht="15.75" customHeight="1" hidden="1">
      <c r="A14" s="56" t="s">
        <v>7</v>
      </c>
      <c r="B14" s="103">
        <v>1.8</v>
      </c>
      <c r="C14" s="80"/>
      <c r="D14" s="33">
        <f t="shared" si="1"/>
        <v>0</v>
      </c>
      <c r="E14" s="33"/>
      <c r="F14" s="74">
        <f t="shared" si="0"/>
        <v>0</v>
      </c>
      <c r="G14" s="47"/>
      <c r="H14" s="34"/>
      <c r="I14" s="32">
        <f t="shared" si="2"/>
        <v>0</v>
      </c>
      <c r="J14" s="79">
        <f t="shared" si="3"/>
      </c>
      <c r="K14" s="33">
        <f t="shared" si="4"/>
      </c>
      <c r="L14" s="32" t="s">
        <v>102</v>
      </c>
    </row>
    <row r="15" spans="1:12" s="3" customFormat="1" ht="15.75" customHeight="1" hidden="1">
      <c r="A15" s="56" t="s">
        <v>8</v>
      </c>
      <c r="B15" s="103">
        <v>0.2</v>
      </c>
      <c r="C15" s="80"/>
      <c r="D15" s="33">
        <f t="shared" si="1"/>
        <v>0</v>
      </c>
      <c r="E15" s="33"/>
      <c r="F15" s="74">
        <f t="shared" si="0"/>
        <v>0</v>
      </c>
      <c r="G15" s="47"/>
      <c r="H15" s="34"/>
      <c r="I15" s="32">
        <f t="shared" si="2"/>
        <v>0</v>
      </c>
      <c r="J15" s="79">
        <f t="shared" si="3"/>
      </c>
      <c r="K15" s="33">
        <f t="shared" si="4"/>
      </c>
      <c r="L15" s="32" t="s">
        <v>102</v>
      </c>
    </row>
    <row r="16" spans="1:14" s="3" customFormat="1" ht="15.75" customHeight="1" hidden="1">
      <c r="A16" s="56" t="s">
        <v>9</v>
      </c>
      <c r="B16" s="103">
        <v>1.8</v>
      </c>
      <c r="C16" s="80"/>
      <c r="D16" s="33">
        <f t="shared" si="1"/>
        <v>0</v>
      </c>
      <c r="E16" s="33"/>
      <c r="F16" s="74">
        <f t="shared" si="0"/>
        <v>0</v>
      </c>
      <c r="G16" s="47"/>
      <c r="H16" s="34"/>
      <c r="I16" s="32">
        <f t="shared" si="2"/>
        <v>0</v>
      </c>
      <c r="J16" s="79">
        <f t="shared" si="3"/>
      </c>
      <c r="K16" s="33">
        <f t="shared" si="4"/>
      </c>
      <c r="L16" s="32" t="s">
        <v>102</v>
      </c>
      <c r="M16" s="24"/>
      <c r="N16" s="24"/>
    </row>
    <row r="17" spans="1:12" s="3" customFormat="1" ht="15.75" customHeight="1" hidden="1">
      <c r="A17" s="56" t="s">
        <v>10</v>
      </c>
      <c r="B17" s="103">
        <v>0</v>
      </c>
      <c r="C17" s="80"/>
      <c r="D17" s="33" t="e">
        <f t="shared" si="1"/>
        <v>#DIV/0!</v>
      </c>
      <c r="E17" s="33"/>
      <c r="F17" s="74">
        <f t="shared" si="0"/>
        <v>0</v>
      </c>
      <c r="G17" s="47"/>
      <c r="H17" s="34"/>
      <c r="I17" s="32">
        <f t="shared" si="2"/>
        <v>0</v>
      </c>
      <c r="J17" s="79">
        <f t="shared" si="3"/>
      </c>
      <c r="K17" s="33">
        <f t="shared" si="4"/>
      </c>
      <c r="L17" s="32" t="s">
        <v>102</v>
      </c>
    </row>
    <row r="18" spans="1:12" s="3" customFormat="1" ht="15.75" customHeight="1" hidden="1">
      <c r="A18" s="56" t="s">
        <v>11</v>
      </c>
      <c r="B18" s="103">
        <v>19.4</v>
      </c>
      <c r="C18" s="80"/>
      <c r="D18" s="33">
        <f t="shared" si="1"/>
        <v>0</v>
      </c>
      <c r="E18" s="33">
        <v>4.8</v>
      </c>
      <c r="F18" s="74">
        <f t="shared" si="0"/>
        <v>-4.8</v>
      </c>
      <c r="G18" s="47"/>
      <c r="H18" s="34">
        <v>5.8</v>
      </c>
      <c r="I18" s="32">
        <f t="shared" si="2"/>
        <v>-5.8</v>
      </c>
      <c r="J18" s="79">
        <f t="shared" si="3"/>
      </c>
      <c r="K18" s="33">
        <f t="shared" si="4"/>
        <v>12.083333333333332</v>
      </c>
      <c r="L18" s="32" t="s">
        <v>102</v>
      </c>
    </row>
    <row r="19" spans="1:12" s="3" customFormat="1" ht="15.75" customHeight="1" hidden="1">
      <c r="A19" s="56" t="s">
        <v>12</v>
      </c>
      <c r="B19" s="103">
        <v>39.6</v>
      </c>
      <c r="C19" s="80"/>
      <c r="D19" s="33">
        <f t="shared" si="1"/>
        <v>0</v>
      </c>
      <c r="E19" s="33"/>
      <c r="F19" s="74">
        <f t="shared" si="0"/>
        <v>0</v>
      </c>
      <c r="G19" s="47"/>
      <c r="H19" s="34"/>
      <c r="I19" s="32">
        <f t="shared" si="2"/>
        <v>0</v>
      </c>
      <c r="J19" s="79">
        <f t="shared" si="3"/>
      </c>
      <c r="K19" s="33">
        <f t="shared" si="4"/>
      </c>
      <c r="L19" s="32" t="s">
        <v>102</v>
      </c>
    </row>
    <row r="20" spans="1:12" s="3" customFormat="1" ht="15.75" customHeight="1" hidden="1">
      <c r="A20" s="56" t="s">
        <v>93</v>
      </c>
      <c r="B20" s="103">
        <v>15.9</v>
      </c>
      <c r="C20" s="80"/>
      <c r="D20" s="33">
        <f t="shared" si="1"/>
        <v>0</v>
      </c>
      <c r="E20" s="33"/>
      <c r="F20" s="74">
        <f t="shared" si="0"/>
        <v>0</v>
      </c>
      <c r="G20" s="47"/>
      <c r="H20" s="34"/>
      <c r="I20" s="32">
        <f t="shared" si="2"/>
        <v>0</v>
      </c>
      <c r="J20" s="79">
        <f t="shared" si="3"/>
      </c>
      <c r="K20" s="33">
        <f t="shared" si="4"/>
      </c>
      <c r="L20" s="32" t="s">
        <v>102</v>
      </c>
    </row>
    <row r="21" spans="1:12" s="3" customFormat="1" ht="15.75" customHeight="1" hidden="1">
      <c r="A21" s="56" t="s">
        <v>13</v>
      </c>
      <c r="B21" s="103">
        <v>23.6</v>
      </c>
      <c r="C21" s="80"/>
      <c r="D21" s="33">
        <f t="shared" si="1"/>
        <v>0</v>
      </c>
      <c r="E21" s="33"/>
      <c r="F21" s="74">
        <f t="shared" si="0"/>
        <v>0</v>
      </c>
      <c r="G21" s="47"/>
      <c r="H21" s="34"/>
      <c r="I21" s="32">
        <f t="shared" si="2"/>
        <v>0</v>
      </c>
      <c r="J21" s="79">
        <f t="shared" si="3"/>
      </c>
      <c r="K21" s="33">
        <f t="shared" si="4"/>
      </c>
      <c r="L21" s="32" t="s">
        <v>102</v>
      </c>
    </row>
    <row r="22" spans="1:12" s="3" customFormat="1" ht="15.75" customHeight="1" hidden="1">
      <c r="A22" s="56" t="s">
        <v>14</v>
      </c>
      <c r="B22" s="103">
        <v>50.8</v>
      </c>
      <c r="C22" s="80"/>
      <c r="D22" s="33">
        <f t="shared" si="1"/>
        <v>0</v>
      </c>
      <c r="E22" s="33"/>
      <c r="F22" s="74">
        <f t="shared" si="0"/>
        <v>0</v>
      </c>
      <c r="G22" s="47"/>
      <c r="H22" s="34"/>
      <c r="I22" s="32">
        <f t="shared" si="2"/>
        <v>0</v>
      </c>
      <c r="J22" s="79">
        <f t="shared" si="3"/>
      </c>
      <c r="K22" s="33">
        <f t="shared" si="4"/>
      </c>
      <c r="L22" s="32" t="s">
        <v>102</v>
      </c>
    </row>
    <row r="23" spans="1:12" s="3" customFormat="1" ht="15.75" customHeight="1" hidden="1">
      <c r="A23" s="56" t="s">
        <v>15</v>
      </c>
      <c r="B23" s="103">
        <v>7.4</v>
      </c>
      <c r="C23" s="80"/>
      <c r="D23" s="33">
        <f t="shared" si="1"/>
        <v>0</v>
      </c>
      <c r="E23" s="33"/>
      <c r="F23" s="74">
        <f t="shared" si="0"/>
        <v>0</v>
      </c>
      <c r="G23" s="47"/>
      <c r="H23" s="34"/>
      <c r="I23" s="32">
        <f t="shared" si="2"/>
        <v>0</v>
      </c>
      <c r="J23" s="79">
        <f t="shared" si="3"/>
      </c>
      <c r="K23" s="33">
        <f t="shared" si="4"/>
      </c>
      <c r="L23" s="32" t="s">
        <v>102</v>
      </c>
    </row>
    <row r="24" spans="1:12" s="3" customFormat="1" ht="15.75" customHeight="1" hidden="1">
      <c r="A24" s="56" t="s">
        <v>16</v>
      </c>
      <c r="B24" s="103">
        <v>7.4</v>
      </c>
      <c r="C24" s="80"/>
      <c r="D24" s="33">
        <f t="shared" si="1"/>
        <v>0</v>
      </c>
      <c r="E24" s="33"/>
      <c r="F24" s="74">
        <f t="shared" si="0"/>
        <v>0</v>
      </c>
      <c r="G24" s="47"/>
      <c r="H24" s="34"/>
      <c r="I24" s="32">
        <f t="shared" si="2"/>
        <v>0</v>
      </c>
      <c r="J24" s="79">
        <f t="shared" si="3"/>
      </c>
      <c r="K24" s="33">
        <f t="shared" si="4"/>
      </c>
      <c r="L24" s="32" t="s">
        <v>102</v>
      </c>
    </row>
    <row r="25" spans="1:12" s="3" customFormat="1" ht="15.75" customHeight="1" hidden="1">
      <c r="A25" s="56" t="s">
        <v>17</v>
      </c>
      <c r="B25" s="103">
        <v>0</v>
      </c>
      <c r="C25" s="80"/>
      <c r="D25" s="33" t="e">
        <f t="shared" si="1"/>
        <v>#DIV/0!</v>
      </c>
      <c r="E25" s="33"/>
      <c r="F25" s="74">
        <f t="shared" si="0"/>
        <v>0</v>
      </c>
      <c r="G25" s="47"/>
      <c r="H25" s="34"/>
      <c r="I25" s="32">
        <f t="shared" si="2"/>
        <v>0</v>
      </c>
      <c r="J25" s="79">
        <f t="shared" si="3"/>
      </c>
      <c r="K25" s="33">
        <f t="shared" si="4"/>
      </c>
      <c r="L25" s="32" t="s">
        <v>102</v>
      </c>
    </row>
    <row r="26" spans="1:12" s="3" customFormat="1" ht="15.75" customHeight="1" hidden="1">
      <c r="A26" s="56" t="s">
        <v>18</v>
      </c>
      <c r="B26" s="103">
        <v>59</v>
      </c>
      <c r="C26" s="80"/>
      <c r="D26" s="33">
        <f t="shared" si="1"/>
        <v>0</v>
      </c>
      <c r="E26" s="33"/>
      <c r="F26" s="74">
        <f t="shared" si="0"/>
        <v>0</v>
      </c>
      <c r="G26" s="47"/>
      <c r="H26" s="34"/>
      <c r="I26" s="32">
        <f t="shared" si="2"/>
        <v>0</v>
      </c>
      <c r="J26" s="79">
        <f t="shared" si="3"/>
      </c>
      <c r="K26" s="33">
        <f t="shared" si="4"/>
      </c>
      <c r="L26" s="32" t="s">
        <v>102</v>
      </c>
    </row>
    <row r="27" spans="1:12" s="3" customFormat="1" ht="15.75" customHeight="1" hidden="1">
      <c r="A27" s="56" t="s">
        <v>19</v>
      </c>
      <c r="B27" s="103">
        <v>0</v>
      </c>
      <c r="C27" s="80"/>
      <c r="D27" s="33" t="e">
        <f t="shared" si="1"/>
        <v>#DIV/0!</v>
      </c>
      <c r="E27" s="33"/>
      <c r="F27" s="74">
        <f t="shared" si="0"/>
        <v>0</v>
      </c>
      <c r="G27" s="47"/>
      <c r="H27" s="34"/>
      <c r="I27" s="32">
        <f t="shared" si="2"/>
        <v>0</v>
      </c>
      <c r="J27" s="79">
        <f t="shared" si="3"/>
      </c>
      <c r="K27" s="33">
        <f t="shared" si="4"/>
      </c>
      <c r="L27" s="32" t="s">
        <v>102</v>
      </c>
    </row>
    <row r="28" spans="1:12" s="19" customFormat="1" ht="15.75" customHeight="1" hidden="1">
      <c r="A28" s="55" t="s">
        <v>20</v>
      </c>
      <c r="B28" s="99">
        <v>31.3</v>
      </c>
      <c r="C28" s="81">
        <f>SUM(C29:C38)-C32</f>
        <v>0</v>
      </c>
      <c r="D28" s="29">
        <f t="shared" si="1"/>
        <v>0</v>
      </c>
      <c r="E28" s="29">
        <v>0</v>
      </c>
      <c r="F28" s="74">
        <f t="shared" si="0"/>
        <v>0</v>
      </c>
      <c r="G28" s="46">
        <f>SUM(G29:G38)-G32</f>
        <v>0</v>
      </c>
      <c r="H28" s="30">
        <v>0</v>
      </c>
      <c r="I28" s="32">
        <f t="shared" si="2"/>
        <v>0</v>
      </c>
      <c r="J28" s="79">
        <f t="shared" si="3"/>
      </c>
      <c r="K28" s="33">
        <f t="shared" si="4"/>
      </c>
      <c r="L28" s="32" t="s">
        <v>102</v>
      </c>
    </row>
    <row r="29" spans="1:12" s="3" customFormat="1" ht="15.75" customHeight="1" hidden="1">
      <c r="A29" s="56" t="s">
        <v>61</v>
      </c>
      <c r="B29" s="103">
        <v>0</v>
      </c>
      <c r="C29" s="80"/>
      <c r="D29" s="33" t="e">
        <f t="shared" si="1"/>
        <v>#DIV/0!</v>
      </c>
      <c r="E29" s="33"/>
      <c r="F29" s="74">
        <f t="shared" si="0"/>
        <v>0</v>
      </c>
      <c r="G29" s="47"/>
      <c r="H29" s="34"/>
      <c r="I29" s="32">
        <f t="shared" si="2"/>
        <v>0</v>
      </c>
      <c r="J29" s="79">
        <f t="shared" si="3"/>
      </c>
      <c r="K29" s="33">
        <f t="shared" si="4"/>
      </c>
      <c r="L29" s="32" t="s">
        <v>102</v>
      </c>
    </row>
    <row r="30" spans="1:12" s="3" customFormat="1" ht="15.75" customHeight="1" hidden="1">
      <c r="A30" s="56" t="s">
        <v>21</v>
      </c>
      <c r="B30" s="103">
        <v>0</v>
      </c>
      <c r="C30" s="80"/>
      <c r="D30" s="33" t="e">
        <f t="shared" si="1"/>
        <v>#DIV/0!</v>
      </c>
      <c r="E30" s="33"/>
      <c r="F30" s="74">
        <f t="shared" si="0"/>
        <v>0</v>
      </c>
      <c r="G30" s="47"/>
      <c r="H30" s="34"/>
      <c r="I30" s="32">
        <f t="shared" si="2"/>
        <v>0</v>
      </c>
      <c r="J30" s="79">
        <f t="shared" si="3"/>
      </c>
      <c r="K30" s="33">
        <f t="shared" si="4"/>
      </c>
      <c r="L30" s="32" t="s">
        <v>102</v>
      </c>
    </row>
    <row r="31" spans="1:12" s="3" customFormat="1" ht="15.75" customHeight="1" hidden="1">
      <c r="A31" s="56" t="s">
        <v>22</v>
      </c>
      <c r="B31" s="103">
        <v>0</v>
      </c>
      <c r="C31" s="80"/>
      <c r="D31" s="33" t="e">
        <f t="shared" si="1"/>
        <v>#DIV/0!</v>
      </c>
      <c r="E31" s="33"/>
      <c r="F31" s="74">
        <f t="shared" si="0"/>
        <v>0</v>
      </c>
      <c r="G31" s="47"/>
      <c r="H31" s="34"/>
      <c r="I31" s="32">
        <f t="shared" si="2"/>
        <v>0</v>
      </c>
      <c r="J31" s="79">
        <f t="shared" si="3"/>
      </c>
      <c r="K31" s="33">
        <f t="shared" si="4"/>
      </c>
      <c r="L31" s="32" t="s">
        <v>102</v>
      </c>
    </row>
    <row r="32" spans="1:12" s="3" customFormat="1" ht="15.75" customHeight="1" hidden="1">
      <c r="A32" s="56" t="s">
        <v>62</v>
      </c>
      <c r="B32" s="103">
        <v>0</v>
      </c>
      <c r="C32" s="80"/>
      <c r="D32" s="33" t="e">
        <f t="shared" si="1"/>
        <v>#DIV/0!</v>
      </c>
      <c r="E32" s="33"/>
      <c r="F32" s="74">
        <f t="shared" si="0"/>
        <v>0</v>
      </c>
      <c r="G32" s="47"/>
      <c r="H32" s="34"/>
      <c r="I32" s="32">
        <f t="shared" si="2"/>
        <v>0</v>
      </c>
      <c r="J32" s="79">
        <f t="shared" si="3"/>
      </c>
      <c r="K32" s="33">
        <f t="shared" si="4"/>
      </c>
      <c r="L32" s="32" t="s">
        <v>102</v>
      </c>
    </row>
    <row r="33" spans="1:12" s="3" customFormat="1" ht="15.75" customHeight="1" hidden="1">
      <c r="A33" s="56" t="s">
        <v>23</v>
      </c>
      <c r="B33" s="103">
        <v>0</v>
      </c>
      <c r="C33" s="80"/>
      <c r="D33" s="33" t="e">
        <f t="shared" si="1"/>
        <v>#DIV/0!</v>
      </c>
      <c r="E33" s="33"/>
      <c r="F33" s="74">
        <f t="shared" si="0"/>
        <v>0</v>
      </c>
      <c r="G33" s="47"/>
      <c r="H33" s="34"/>
      <c r="I33" s="32">
        <f t="shared" si="2"/>
        <v>0</v>
      </c>
      <c r="J33" s="79">
        <f t="shared" si="3"/>
      </c>
      <c r="K33" s="33">
        <f t="shared" si="4"/>
      </c>
      <c r="L33" s="32" t="s">
        <v>102</v>
      </c>
    </row>
    <row r="34" spans="1:12" s="3" customFormat="1" ht="15.75" customHeight="1" hidden="1">
      <c r="A34" s="56" t="s">
        <v>24</v>
      </c>
      <c r="B34" s="103">
        <v>29.9</v>
      </c>
      <c r="C34" s="80"/>
      <c r="D34" s="33">
        <f t="shared" si="1"/>
        <v>0</v>
      </c>
      <c r="E34" s="33"/>
      <c r="F34" s="74">
        <f t="shared" si="0"/>
        <v>0</v>
      </c>
      <c r="G34" s="47"/>
      <c r="H34" s="34"/>
      <c r="I34" s="32">
        <f t="shared" si="2"/>
        <v>0</v>
      </c>
      <c r="J34" s="79">
        <f t="shared" si="3"/>
      </c>
      <c r="K34" s="33">
        <f t="shared" si="4"/>
      </c>
      <c r="L34" s="32" t="s">
        <v>102</v>
      </c>
    </row>
    <row r="35" spans="1:12" s="3" customFormat="1" ht="15.75" customHeight="1" hidden="1">
      <c r="A35" s="56" t="s">
        <v>25</v>
      </c>
      <c r="B35" s="103">
        <v>0.4</v>
      </c>
      <c r="C35" s="80"/>
      <c r="D35" s="33">
        <f t="shared" si="1"/>
        <v>0</v>
      </c>
      <c r="E35" s="33"/>
      <c r="F35" s="74">
        <f t="shared" si="0"/>
        <v>0</v>
      </c>
      <c r="G35" s="47"/>
      <c r="H35" s="34"/>
      <c r="I35" s="32">
        <f t="shared" si="2"/>
        <v>0</v>
      </c>
      <c r="J35" s="79">
        <f t="shared" si="3"/>
      </c>
      <c r="K35" s="33">
        <f t="shared" si="4"/>
      </c>
      <c r="L35" s="32" t="s">
        <v>102</v>
      </c>
    </row>
    <row r="36" spans="1:12" s="3" customFormat="1" ht="15.75" customHeight="1" hidden="1">
      <c r="A36" s="56" t="s">
        <v>26</v>
      </c>
      <c r="B36" s="103">
        <v>0</v>
      </c>
      <c r="C36" s="80"/>
      <c r="D36" s="33" t="e">
        <f t="shared" si="1"/>
        <v>#DIV/0!</v>
      </c>
      <c r="E36" s="33"/>
      <c r="F36" s="74">
        <f t="shared" si="0"/>
        <v>0</v>
      </c>
      <c r="G36" s="47"/>
      <c r="H36" s="34"/>
      <c r="I36" s="32">
        <f t="shared" si="2"/>
        <v>0</v>
      </c>
      <c r="J36" s="79">
        <f t="shared" si="3"/>
      </c>
      <c r="K36" s="33">
        <f t="shared" si="4"/>
      </c>
      <c r="L36" s="32" t="s">
        <v>102</v>
      </c>
    </row>
    <row r="37" spans="1:12" s="3" customFormat="1" ht="15.75" customHeight="1" hidden="1">
      <c r="A37" s="56" t="s">
        <v>27</v>
      </c>
      <c r="B37" s="103">
        <v>0</v>
      </c>
      <c r="C37" s="80"/>
      <c r="D37" s="33" t="e">
        <f t="shared" si="1"/>
        <v>#DIV/0!</v>
      </c>
      <c r="E37" s="33"/>
      <c r="F37" s="74">
        <f t="shared" si="0"/>
        <v>0</v>
      </c>
      <c r="G37" s="47"/>
      <c r="H37" s="34"/>
      <c r="I37" s="32">
        <f t="shared" si="2"/>
        <v>0</v>
      </c>
      <c r="J37" s="79">
        <f t="shared" si="3"/>
      </c>
      <c r="K37" s="33">
        <f t="shared" si="4"/>
      </c>
      <c r="L37" s="32" t="s">
        <v>102</v>
      </c>
    </row>
    <row r="38" spans="1:12" s="3" customFormat="1" ht="15.75" customHeight="1" hidden="1">
      <c r="A38" s="56" t="s">
        <v>28</v>
      </c>
      <c r="B38" s="103">
        <v>1</v>
      </c>
      <c r="C38" s="80"/>
      <c r="D38" s="33">
        <f t="shared" si="1"/>
        <v>0</v>
      </c>
      <c r="E38" s="33"/>
      <c r="F38" s="74">
        <f t="shared" si="0"/>
        <v>0</v>
      </c>
      <c r="G38" s="47"/>
      <c r="H38" s="34"/>
      <c r="I38" s="32">
        <f t="shared" si="2"/>
        <v>0</v>
      </c>
      <c r="J38" s="79">
        <f t="shared" si="3"/>
      </c>
      <c r="K38" s="33">
        <f t="shared" si="4"/>
      </c>
      <c r="L38" s="32" t="s">
        <v>102</v>
      </c>
    </row>
    <row r="39" spans="1:14" s="19" customFormat="1" ht="15.75">
      <c r="A39" s="55" t="s">
        <v>94</v>
      </c>
      <c r="B39" s="99">
        <v>32.699999999999996</v>
      </c>
      <c r="C39" s="81">
        <f>SUM(C40:C45)</f>
        <v>19.090000000000003</v>
      </c>
      <c r="D39" s="29">
        <f t="shared" si="1"/>
        <v>58.37920489296637</v>
      </c>
      <c r="E39" s="29">
        <v>44.748</v>
      </c>
      <c r="F39" s="74">
        <f t="shared" si="0"/>
        <v>-25.657999999999994</v>
      </c>
      <c r="G39" s="38">
        <f>SUM(G40:G45)</f>
        <v>44.341</v>
      </c>
      <c r="H39" s="29">
        <v>93.186</v>
      </c>
      <c r="I39" s="32">
        <f>G39-H39</f>
        <v>-48.845000000000006</v>
      </c>
      <c r="J39" s="79">
        <f t="shared" si="3"/>
        <v>23.227344159245675</v>
      </c>
      <c r="K39" s="29">
        <f t="shared" si="4"/>
        <v>20.824617860016094</v>
      </c>
      <c r="L39" s="32">
        <f aca="true" t="shared" si="5" ref="L39:L102">J39-K39</f>
        <v>2.402726299229581</v>
      </c>
      <c r="M39" s="20"/>
      <c r="N39" s="20"/>
    </row>
    <row r="40" spans="1:14" s="23" customFormat="1" ht="15">
      <c r="A40" s="56" t="s">
        <v>63</v>
      </c>
      <c r="B40" s="103">
        <v>3.4</v>
      </c>
      <c r="C40" s="80">
        <v>3.443</v>
      </c>
      <c r="D40" s="33">
        <f t="shared" si="1"/>
        <v>101.26470588235294</v>
      </c>
      <c r="E40" s="69">
        <v>5.248</v>
      </c>
      <c r="F40" s="75">
        <f t="shared" si="0"/>
        <v>-1.8050000000000002</v>
      </c>
      <c r="G40" s="48">
        <v>6.953</v>
      </c>
      <c r="H40" s="70">
        <v>6.486</v>
      </c>
      <c r="I40" s="36">
        <f t="shared" si="2"/>
        <v>0.4670000000000005</v>
      </c>
      <c r="J40" s="80">
        <f t="shared" si="3"/>
        <v>20.19459773453384</v>
      </c>
      <c r="K40" s="33">
        <f>IF(E40&gt;0,H40/E40*10,"")</f>
        <v>12.358993902439025</v>
      </c>
      <c r="L40" s="36">
        <f t="shared" si="5"/>
        <v>7.835603832094815</v>
      </c>
      <c r="M40" s="3"/>
      <c r="N40" s="3"/>
    </row>
    <row r="41" spans="1:12" s="3" customFormat="1" ht="15" hidden="1">
      <c r="A41" s="56" t="s">
        <v>67</v>
      </c>
      <c r="B41" s="103">
        <v>0.3</v>
      </c>
      <c r="C41" s="80"/>
      <c r="D41" s="33">
        <f t="shared" si="1"/>
        <v>0</v>
      </c>
      <c r="E41" s="33"/>
      <c r="F41" s="75">
        <f t="shared" si="0"/>
        <v>0</v>
      </c>
      <c r="G41" s="48"/>
      <c r="H41" s="34"/>
      <c r="I41" s="36">
        <f t="shared" si="2"/>
        <v>0</v>
      </c>
      <c r="J41" s="80">
        <f t="shared" si="3"/>
      </c>
      <c r="K41" s="33">
        <f t="shared" si="4"/>
      </c>
      <c r="L41" s="36" t="e">
        <f t="shared" si="5"/>
        <v>#VALUE!</v>
      </c>
    </row>
    <row r="42" spans="1:12" s="3" customFormat="1" ht="15">
      <c r="A42" s="56" t="s">
        <v>30</v>
      </c>
      <c r="B42" s="103">
        <v>19</v>
      </c>
      <c r="C42" s="80">
        <v>15.3</v>
      </c>
      <c r="D42" s="33">
        <f t="shared" si="1"/>
        <v>80.52631578947368</v>
      </c>
      <c r="E42" s="33">
        <v>39.5</v>
      </c>
      <c r="F42" s="75">
        <f t="shared" si="0"/>
        <v>-24.2</v>
      </c>
      <c r="G42" s="48">
        <v>37</v>
      </c>
      <c r="H42" s="34">
        <v>86.7</v>
      </c>
      <c r="I42" s="36">
        <f t="shared" si="2"/>
        <v>-49.7</v>
      </c>
      <c r="J42" s="80">
        <f t="shared" si="3"/>
        <v>24.18300653594771</v>
      </c>
      <c r="K42" s="33">
        <f t="shared" si="4"/>
        <v>21.949367088607595</v>
      </c>
      <c r="L42" s="36">
        <f t="shared" si="5"/>
        <v>2.233639447340117</v>
      </c>
    </row>
    <row r="43" spans="1:12" s="3" customFormat="1" ht="15" hidden="1">
      <c r="A43" s="56" t="s">
        <v>31</v>
      </c>
      <c r="B43" s="103">
        <v>0</v>
      </c>
      <c r="C43" s="80"/>
      <c r="D43" s="33" t="e">
        <f t="shared" si="1"/>
        <v>#DIV/0!</v>
      </c>
      <c r="E43" s="33"/>
      <c r="F43" s="75">
        <f t="shared" si="0"/>
        <v>0</v>
      </c>
      <c r="G43" s="48"/>
      <c r="H43" s="34"/>
      <c r="I43" s="36">
        <f>G43-H43</f>
        <v>0</v>
      </c>
      <c r="J43" s="80">
        <f t="shared" si="3"/>
      </c>
      <c r="K43" s="33">
        <f t="shared" si="4"/>
      </c>
      <c r="L43" s="36" t="e">
        <f t="shared" si="5"/>
        <v>#VALUE!</v>
      </c>
    </row>
    <row r="44" spans="1:12" s="3" customFormat="1" ht="15" hidden="1">
      <c r="A44" s="56" t="s">
        <v>32</v>
      </c>
      <c r="B44" s="103">
        <v>0</v>
      </c>
      <c r="C44" s="80"/>
      <c r="D44" s="33" t="e">
        <f t="shared" si="1"/>
        <v>#DIV/0!</v>
      </c>
      <c r="E44" s="33"/>
      <c r="F44" s="75">
        <f t="shared" si="0"/>
        <v>0</v>
      </c>
      <c r="G44" s="48"/>
      <c r="H44" s="34"/>
      <c r="I44" s="36">
        <f t="shared" si="2"/>
        <v>0</v>
      </c>
      <c r="J44" s="80">
        <f t="shared" si="3"/>
      </c>
      <c r="K44" s="33">
        <f t="shared" si="4"/>
      </c>
      <c r="L44" s="36" t="e">
        <f t="shared" si="5"/>
        <v>#VALUE!</v>
      </c>
    </row>
    <row r="45" spans="1:12" s="3" customFormat="1" ht="15">
      <c r="A45" s="56" t="s">
        <v>33</v>
      </c>
      <c r="B45" s="103">
        <v>10</v>
      </c>
      <c r="C45" s="80">
        <v>0.34700000000000003</v>
      </c>
      <c r="D45" s="33">
        <f t="shared" si="1"/>
        <v>3.47</v>
      </c>
      <c r="E45" s="33"/>
      <c r="F45" s="75">
        <f t="shared" si="0"/>
        <v>0.34700000000000003</v>
      </c>
      <c r="G45" s="48">
        <v>0.388</v>
      </c>
      <c r="H45" s="34"/>
      <c r="I45" s="36">
        <f t="shared" si="2"/>
        <v>0.388</v>
      </c>
      <c r="J45" s="80">
        <f t="shared" si="3"/>
        <v>11.181556195965417</v>
      </c>
      <c r="K45" s="33">
        <f>IF(E45&gt;0,H45/E45*10,"")</f>
      </c>
      <c r="L45" s="142" t="e">
        <f t="shared" si="5"/>
        <v>#VALUE!</v>
      </c>
    </row>
    <row r="46" spans="1:12" s="19" customFormat="1" ht="15.75">
      <c r="A46" s="55" t="s">
        <v>99</v>
      </c>
      <c r="B46" s="99">
        <v>94.2</v>
      </c>
      <c r="C46" s="93">
        <f>SUM(C47:C53)</f>
        <v>54.23</v>
      </c>
      <c r="D46" s="37">
        <f t="shared" si="1"/>
        <v>57.56900212314224</v>
      </c>
      <c r="E46" s="29">
        <v>118.029</v>
      </c>
      <c r="F46" s="74">
        <f t="shared" si="0"/>
        <v>-63.799</v>
      </c>
      <c r="G46" s="49">
        <f>SUM(G47:G53)</f>
        <v>66.72</v>
      </c>
      <c r="H46" s="29">
        <v>178.208</v>
      </c>
      <c r="I46" s="32">
        <f>G46-H46</f>
        <v>-111.488</v>
      </c>
      <c r="J46" s="79">
        <f t="shared" si="3"/>
        <v>12.303153236216119</v>
      </c>
      <c r="K46" s="37">
        <f aca="true" t="shared" si="6" ref="K46:K53">IF(E46&gt;0,H46/E46*10,"")</f>
        <v>15.09866219318981</v>
      </c>
      <c r="L46" s="32">
        <f t="shared" si="5"/>
        <v>-2.7955089569736913</v>
      </c>
    </row>
    <row r="47" spans="1:12" s="3" customFormat="1" ht="15" hidden="1">
      <c r="A47" s="56" t="s">
        <v>64</v>
      </c>
      <c r="B47" s="103">
        <v>0</v>
      </c>
      <c r="C47" s="80"/>
      <c r="D47" s="33" t="e">
        <f t="shared" si="1"/>
        <v>#DIV/0!</v>
      </c>
      <c r="E47" s="33"/>
      <c r="F47" s="75">
        <f t="shared" si="0"/>
        <v>0</v>
      </c>
      <c r="G47" s="48"/>
      <c r="H47" s="34"/>
      <c r="I47" s="36">
        <f t="shared" si="2"/>
        <v>0</v>
      </c>
      <c r="J47" s="80">
        <f>IF(C47&gt;0,G47/C47*10,"")</f>
      </c>
      <c r="K47" s="33">
        <f t="shared" si="6"/>
      </c>
      <c r="L47" s="36" t="e">
        <f t="shared" si="5"/>
        <v>#VALUE!</v>
      </c>
    </row>
    <row r="48" spans="1:12" s="3" customFormat="1" ht="15" hidden="1">
      <c r="A48" s="56" t="s">
        <v>65</v>
      </c>
      <c r="B48" s="103">
        <v>0.2</v>
      </c>
      <c r="C48" s="80"/>
      <c r="D48" s="33">
        <f t="shared" si="1"/>
        <v>0</v>
      </c>
      <c r="E48" s="33"/>
      <c r="F48" s="75">
        <f t="shared" si="0"/>
        <v>0</v>
      </c>
      <c r="G48" s="48"/>
      <c r="H48" s="34"/>
      <c r="I48" s="36">
        <f t="shared" si="2"/>
        <v>0</v>
      </c>
      <c r="J48" s="80">
        <f t="shared" si="3"/>
      </c>
      <c r="K48" s="33">
        <f t="shared" si="6"/>
      </c>
      <c r="L48" s="36" t="e">
        <f t="shared" si="5"/>
        <v>#VALUE!</v>
      </c>
    </row>
    <row r="49" spans="1:12" s="3" customFormat="1" ht="15" hidden="1">
      <c r="A49" s="56" t="s">
        <v>66</v>
      </c>
      <c r="B49" s="103">
        <v>0</v>
      </c>
      <c r="C49" s="80"/>
      <c r="D49" s="33" t="e">
        <f t="shared" si="1"/>
        <v>#DIV/0!</v>
      </c>
      <c r="E49" s="33">
        <v>4.729</v>
      </c>
      <c r="F49" s="75">
        <f t="shared" si="0"/>
        <v>-4.729</v>
      </c>
      <c r="G49" s="48"/>
      <c r="H49" s="34">
        <v>5.208</v>
      </c>
      <c r="I49" s="36">
        <f>G49-H49</f>
        <v>-5.208</v>
      </c>
      <c r="J49" s="80">
        <f t="shared" si="3"/>
      </c>
      <c r="K49" s="33">
        <f t="shared" si="6"/>
        <v>11.012899133009093</v>
      </c>
      <c r="L49" s="36" t="e">
        <f t="shared" si="5"/>
        <v>#VALUE!</v>
      </c>
    </row>
    <row r="50" spans="1:12" s="3" customFormat="1" ht="15" hidden="1">
      <c r="A50" s="56" t="s">
        <v>29</v>
      </c>
      <c r="B50" s="103">
        <v>0.1</v>
      </c>
      <c r="C50" s="80"/>
      <c r="D50" s="33">
        <f t="shared" si="1"/>
        <v>0</v>
      </c>
      <c r="E50" s="33"/>
      <c r="F50" s="75">
        <f t="shared" si="0"/>
        <v>0</v>
      </c>
      <c r="G50" s="48"/>
      <c r="H50" s="34"/>
      <c r="I50" s="36">
        <f>G50-H50</f>
        <v>0</v>
      </c>
      <c r="J50" s="80">
        <f t="shared" si="3"/>
      </c>
      <c r="K50" s="33">
        <f t="shared" si="6"/>
      </c>
      <c r="L50" s="36" t="e">
        <f t="shared" si="5"/>
        <v>#VALUE!</v>
      </c>
    </row>
    <row r="51" spans="1:12" s="3" customFormat="1" ht="15">
      <c r="A51" s="56" t="s">
        <v>68</v>
      </c>
      <c r="B51" s="103">
        <v>7.3</v>
      </c>
      <c r="C51" s="80">
        <v>6.1</v>
      </c>
      <c r="D51" s="33">
        <f t="shared" si="1"/>
        <v>83.56164383561644</v>
      </c>
      <c r="E51" s="33">
        <v>6.5</v>
      </c>
      <c r="F51" s="75">
        <f t="shared" si="0"/>
        <v>-0.40000000000000036</v>
      </c>
      <c r="G51" s="48">
        <v>5.8</v>
      </c>
      <c r="H51" s="34">
        <v>6.4</v>
      </c>
      <c r="I51" s="36">
        <f>G51-H51</f>
        <v>-0.6000000000000005</v>
      </c>
      <c r="J51" s="80">
        <f>IF(C51&gt;0,G51/C51*10,"")</f>
        <v>9.508196721311476</v>
      </c>
      <c r="K51" s="33">
        <v>0</v>
      </c>
      <c r="L51" s="36">
        <f t="shared" si="5"/>
        <v>9.508196721311476</v>
      </c>
    </row>
    <row r="52" spans="1:12" s="3" customFormat="1" ht="15">
      <c r="A52" s="56" t="s">
        <v>69</v>
      </c>
      <c r="B52" s="103">
        <v>6.6</v>
      </c>
      <c r="C52" s="80">
        <v>4.33</v>
      </c>
      <c r="D52" s="33">
        <f t="shared" si="1"/>
        <v>65.60606060606061</v>
      </c>
      <c r="E52" s="33">
        <v>2.8</v>
      </c>
      <c r="F52" s="75">
        <f t="shared" si="0"/>
        <v>1.5300000000000002</v>
      </c>
      <c r="G52" s="48">
        <v>4.62</v>
      </c>
      <c r="H52" s="34">
        <v>2.5</v>
      </c>
      <c r="I52" s="36">
        <f>G52-H52</f>
        <v>2.12</v>
      </c>
      <c r="J52" s="80">
        <f>IF(C52&gt;0,G52/C52*10,"")</f>
        <v>10.669745958429562</v>
      </c>
      <c r="K52" s="33">
        <f t="shared" si="6"/>
        <v>8.928571428571429</v>
      </c>
      <c r="L52" s="36">
        <f t="shared" si="5"/>
        <v>1.7411745298581334</v>
      </c>
    </row>
    <row r="53" spans="1:12" s="3" customFormat="1" ht="15">
      <c r="A53" s="56" t="s">
        <v>96</v>
      </c>
      <c r="B53" s="103">
        <v>80</v>
      </c>
      <c r="C53" s="80">
        <v>43.8</v>
      </c>
      <c r="D53" s="33">
        <f>C53/B53*100</f>
        <v>54.75</v>
      </c>
      <c r="E53" s="33">
        <v>104</v>
      </c>
      <c r="F53" s="36">
        <f t="shared" si="0"/>
        <v>-60.2</v>
      </c>
      <c r="G53" s="48">
        <v>56.3</v>
      </c>
      <c r="H53" s="34">
        <v>164.1</v>
      </c>
      <c r="I53" s="36">
        <f>G53-H53</f>
        <v>-107.8</v>
      </c>
      <c r="J53" s="80">
        <f>IF(C53&gt;0,G53/C53*10,"")</f>
        <v>12.853881278538813</v>
      </c>
      <c r="K53" s="33">
        <f t="shared" si="6"/>
        <v>15.778846153846153</v>
      </c>
      <c r="L53" s="36">
        <f t="shared" si="5"/>
        <v>-2.9249648753073405</v>
      </c>
    </row>
    <row r="54" spans="1:12" s="19" customFormat="1" ht="15.75" hidden="1">
      <c r="A54" s="57" t="s">
        <v>34</v>
      </c>
      <c r="B54" s="99">
        <v>211.1</v>
      </c>
      <c r="C54" s="79">
        <f>SUM(C55:C69)-C66</f>
        <v>0</v>
      </c>
      <c r="D54" s="33">
        <f aca="true" t="shared" si="7" ref="D54:D105">C54/B54*100</f>
        <v>0</v>
      </c>
      <c r="E54" s="29">
        <v>0</v>
      </c>
      <c r="F54" s="36">
        <f t="shared" si="0"/>
        <v>0</v>
      </c>
      <c r="G54" s="50">
        <f>SUM(G55:G69)-G66</f>
        <v>0</v>
      </c>
      <c r="H54" s="30">
        <v>0</v>
      </c>
      <c r="I54" s="36">
        <f aca="true" t="shared" si="8" ref="I54:I105">G54-H54</f>
        <v>0</v>
      </c>
      <c r="J54" s="81">
        <f t="shared" si="3"/>
      </c>
      <c r="K54" s="33">
        <f t="shared" si="4"/>
      </c>
      <c r="L54" s="39" t="e">
        <f t="shared" si="5"/>
        <v>#VALUE!</v>
      </c>
    </row>
    <row r="55" spans="1:14" s="23" customFormat="1" ht="15" hidden="1">
      <c r="A55" s="58" t="s">
        <v>70</v>
      </c>
      <c r="B55" s="103">
        <v>15.2</v>
      </c>
      <c r="C55" s="92"/>
      <c r="D55" s="33">
        <f t="shared" si="7"/>
        <v>0</v>
      </c>
      <c r="E55" s="33"/>
      <c r="F55" s="36">
        <f t="shared" si="0"/>
        <v>0</v>
      </c>
      <c r="G55" s="48"/>
      <c r="H55" s="34"/>
      <c r="I55" s="36">
        <f t="shared" si="8"/>
        <v>0</v>
      </c>
      <c r="J55" s="80">
        <f t="shared" si="3"/>
      </c>
      <c r="K55" s="33">
        <f t="shared" si="4"/>
      </c>
      <c r="L55" s="41" t="e">
        <f t="shared" si="5"/>
        <v>#VALUE!</v>
      </c>
      <c r="M55" s="3"/>
      <c r="N55" s="3"/>
    </row>
    <row r="56" spans="1:12" s="3" customFormat="1" ht="15" hidden="1">
      <c r="A56" s="58" t="s">
        <v>71</v>
      </c>
      <c r="B56" s="103">
        <v>6</v>
      </c>
      <c r="C56" s="92"/>
      <c r="D56" s="33">
        <f t="shared" si="7"/>
        <v>0</v>
      </c>
      <c r="E56" s="33"/>
      <c r="F56" s="36">
        <f t="shared" si="0"/>
        <v>0</v>
      </c>
      <c r="G56" s="48"/>
      <c r="H56" s="34"/>
      <c r="I56" s="36">
        <f t="shared" si="8"/>
        <v>0</v>
      </c>
      <c r="J56" s="80">
        <f t="shared" si="3"/>
      </c>
      <c r="K56" s="33">
        <f t="shared" si="4"/>
      </c>
      <c r="L56" s="41" t="e">
        <f t="shared" si="5"/>
        <v>#VALUE!</v>
      </c>
    </row>
    <row r="57" spans="1:12" s="3" customFormat="1" ht="15" hidden="1">
      <c r="A57" s="58" t="s">
        <v>72</v>
      </c>
      <c r="B57" s="103">
        <v>17.3</v>
      </c>
      <c r="C57" s="92"/>
      <c r="D57" s="33">
        <f t="shared" si="7"/>
        <v>0</v>
      </c>
      <c r="E57" s="33"/>
      <c r="F57" s="36">
        <f t="shared" si="0"/>
        <v>0</v>
      </c>
      <c r="G57" s="48"/>
      <c r="H57" s="34"/>
      <c r="I57" s="36">
        <f t="shared" si="8"/>
        <v>0</v>
      </c>
      <c r="J57" s="80">
        <f t="shared" si="3"/>
      </c>
      <c r="K57" s="33">
        <f t="shared" si="4"/>
      </c>
      <c r="L57" s="41" t="e">
        <f t="shared" si="5"/>
        <v>#VALUE!</v>
      </c>
    </row>
    <row r="58" spans="1:12" s="3" customFormat="1" ht="15" hidden="1">
      <c r="A58" s="58" t="s">
        <v>73</v>
      </c>
      <c r="B58" s="103">
        <v>86.4</v>
      </c>
      <c r="C58" s="92"/>
      <c r="D58" s="33">
        <f t="shared" si="7"/>
        <v>0</v>
      </c>
      <c r="E58" s="33"/>
      <c r="F58" s="36">
        <f t="shared" si="0"/>
        <v>0</v>
      </c>
      <c r="G58" s="51"/>
      <c r="H58" s="34"/>
      <c r="I58" s="36">
        <f t="shared" si="8"/>
        <v>0</v>
      </c>
      <c r="J58" s="80">
        <f t="shared" si="3"/>
      </c>
      <c r="K58" s="33">
        <f t="shared" si="4"/>
      </c>
      <c r="L58" s="41" t="e">
        <f t="shared" si="5"/>
        <v>#VALUE!</v>
      </c>
    </row>
    <row r="59" spans="1:12" s="3" customFormat="1" ht="15" hidden="1">
      <c r="A59" s="58" t="s">
        <v>74</v>
      </c>
      <c r="B59" s="103">
        <v>0.3</v>
      </c>
      <c r="C59" s="92"/>
      <c r="D59" s="33">
        <f t="shared" si="7"/>
        <v>0</v>
      </c>
      <c r="E59" s="33"/>
      <c r="F59" s="36">
        <f t="shared" si="0"/>
        <v>0</v>
      </c>
      <c r="G59" s="48"/>
      <c r="H59" s="34"/>
      <c r="I59" s="36">
        <f t="shared" si="8"/>
        <v>0</v>
      </c>
      <c r="J59" s="80">
        <f t="shared" si="3"/>
      </c>
      <c r="K59" s="33">
        <f t="shared" si="4"/>
      </c>
      <c r="L59" s="41" t="e">
        <f t="shared" si="5"/>
        <v>#VALUE!</v>
      </c>
    </row>
    <row r="60" spans="1:12" s="3" customFormat="1" ht="15" hidden="1">
      <c r="A60" s="58" t="s">
        <v>35</v>
      </c>
      <c r="B60" s="103">
        <v>4.7</v>
      </c>
      <c r="C60" s="92"/>
      <c r="D60" s="33">
        <f t="shared" si="7"/>
        <v>0</v>
      </c>
      <c r="E60" s="33"/>
      <c r="F60" s="36">
        <f t="shared" si="0"/>
        <v>0</v>
      </c>
      <c r="G60" s="48"/>
      <c r="H60" s="34"/>
      <c r="I60" s="36">
        <f t="shared" si="8"/>
        <v>0</v>
      </c>
      <c r="J60" s="80">
        <f t="shared" si="3"/>
      </c>
      <c r="K60" s="33">
        <f t="shared" si="4"/>
      </c>
      <c r="L60" s="41" t="e">
        <f t="shared" si="5"/>
        <v>#VALUE!</v>
      </c>
    </row>
    <row r="61" spans="1:12" s="3" customFormat="1" ht="15" hidden="1">
      <c r="A61" s="58" t="s">
        <v>36</v>
      </c>
      <c r="B61" s="103">
        <v>13.7</v>
      </c>
      <c r="C61" s="92"/>
      <c r="D61" s="33">
        <f t="shared" si="7"/>
        <v>0</v>
      </c>
      <c r="E61" s="33"/>
      <c r="F61" s="36">
        <f t="shared" si="0"/>
        <v>0</v>
      </c>
      <c r="G61" s="48"/>
      <c r="H61" s="34"/>
      <c r="I61" s="36">
        <f t="shared" si="8"/>
        <v>0</v>
      </c>
      <c r="J61" s="80">
        <f t="shared" si="3"/>
      </c>
      <c r="K61" s="33">
        <f t="shared" si="4"/>
      </c>
      <c r="L61" s="41" t="e">
        <f t="shared" si="5"/>
        <v>#VALUE!</v>
      </c>
    </row>
    <row r="62" spans="1:12" s="3" customFormat="1" ht="15" hidden="1">
      <c r="A62" s="58" t="s">
        <v>75</v>
      </c>
      <c r="B62" s="103">
        <v>28.6</v>
      </c>
      <c r="C62" s="92"/>
      <c r="D62" s="33">
        <f t="shared" si="7"/>
        <v>0</v>
      </c>
      <c r="E62" s="33"/>
      <c r="F62" s="36">
        <f t="shared" si="0"/>
        <v>0</v>
      </c>
      <c r="G62" s="48"/>
      <c r="H62" s="34"/>
      <c r="I62" s="36">
        <f t="shared" si="8"/>
        <v>0</v>
      </c>
      <c r="J62" s="80">
        <f t="shared" si="3"/>
      </c>
      <c r="K62" s="33">
        <f t="shared" si="4"/>
      </c>
      <c r="L62" s="41" t="e">
        <f t="shared" si="5"/>
        <v>#VALUE!</v>
      </c>
    </row>
    <row r="63" spans="1:12" s="3" customFormat="1" ht="15" hidden="1">
      <c r="A63" s="58" t="s">
        <v>37</v>
      </c>
      <c r="B63" s="103">
        <v>0.8</v>
      </c>
      <c r="C63" s="92"/>
      <c r="D63" s="33">
        <f t="shared" si="7"/>
        <v>0</v>
      </c>
      <c r="E63" s="33"/>
      <c r="F63" s="36">
        <f t="shared" si="0"/>
        <v>0</v>
      </c>
      <c r="G63" s="48"/>
      <c r="H63" s="34"/>
      <c r="I63" s="36">
        <f t="shared" si="8"/>
        <v>0</v>
      </c>
      <c r="J63" s="80">
        <f t="shared" si="3"/>
      </c>
      <c r="K63" s="33">
        <f t="shared" si="4"/>
      </c>
      <c r="L63" s="41" t="e">
        <f t="shared" si="5"/>
        <v>#VALUE!</v>
      </c>
    </row>
    <row r="64" spans="1:12" s="3" customFormat="1" ht="15" hidden="1">
      <c r="A64" s="58" t="s">
        <v>38</v>
      </c>
      <c r="B64" s="103">
        <v>12.8</v>
      </c>
      <c r="C64" s="92"/>
      <c r="D64" s="33">
        <f t="shared" si="7"/>
        <v>0</v>
      </c>
      <c r="E64" s="33"/>
      <c r="F64" s="36">
        <f t="shared" si="0"/>
        <v>0</v>
      </c>
      <c r="G64" s="48"/>
      <c r="H64" s="34"/>
      <c r="I64" s="36">
        <f t="shared" si="8"/>
        <v>0</v>
      </c>
      <c r="J64" s="80">
        <f t="shared" si="3"/>
      </c>
      <c r="K64" s="33">
        <f t="shared" si="4"/>
      </c>
      <c r="L64" s="41" t="e">
        <f t="shared" si="5"/>
        <v>#VALUE!</v>
      </c>
    </row>
    <row r="65" spans="1:12" s="3" customFormat="1" ht="15" hidden="1">
      <c r="A65" s="58" t="s">
        <v>95</v>
      </c>
      <c r="B65" s="103">
        <v>4.5</v>
      </c>
      <c r="C65" s="92"/>
      <c r="D65" s="33">
        <f t="shared" si="7"/>
        <v>0</v>
      </c>
      <c r="E65" s="33"/>
      <c r="F65" s="36">
        <f t="shared" si="0"/>
        <v>0</v>
      </c>
      <c r="G65" s="48"/>
      <c r="H65" s="34"/>
      <c r="I65" s="36">
        <f t="shared" si="8"/>
        <v>0</v>
      </c>
      <c r="J65" s="80">
        <f t="shared" si="3"/>
      </c>
      <c r="K65" s="33">
        <f t="shared" si="4"/>
      </c>
      <c r="L65" s="41" t="e">
        <f t="shared" si="5"/>
        <v>#VALUE!</v>
      </c>
    </row>
    <row r="66" spans="1:12" s="3" customFormat="1" ht="15" hidden="1">
      <c r="A66" s="58"/>
      <c r="B66" s="103">
        <v>0</v>
      </c>
      <c r="C66" s="92"/>
      <c r="D66" s="33" t="e">
        <f t="shared" si="7"/>
        <v>#DIV/0!</v>
      </c>
      <c r="E66" s="33"/>
      <c r="F66" s="36">
        <f t="shared" si="0"/>
        <v>0</v>
      </c>
      <c r="G66" s="48"/>
      <c r="H66" s="34"/>
      <c r="I66" s="36">
        <f t="shared" si="8"/>
        <v>0</v>
      </c>
      <c r="J66" s="80">
        <f t="shared" si="3"/>
      </c>
      <c r="K66" s="33">
        <f t="shared" si="4"/>
      </c>
      <c r="L66" s="41" t="e">
        <f t="shared" si="5"/>
        <v>#VALUE!</v>
      </c>
    </row>
    <row r="67" spans="1:12" s="3" customFormat="1" ht="15" hidden="1">
      <c r="A67" s="56" t="s">
        <v>39</v>
      </c>
      <c r="B67" s="103">
        <v>7.1</v>
      </c>
      <c r="C67" s="92"/>
      <c r="D67" s="33">
        <f t="shared" si="7"/>
        <v>0</v>
      </c>
      <c r="E67" s="33"/>
      <c r="F67" s="36">
        <f t="shared" si="0"/>
        <v>0</v>
      </c>
      <c r="G67" s="48"/>
      <c r="H67" s="34"/>
      <c r="I67" s="36">
        <f t="shared" si="8"/>
        <v>0</v>
      </c>
      <c r="J67" s="80">
        <f t="shared" si="3"/>
      </c>
      <c r="K67" s="33">
        <f t="shared" si="4"/>
      </c>
      <c r="L67" s="41" t="e">
        <f t="shared" si="5"/>
        <v>#VALUE!</v>
      </c>
    </row>
    <row r="68" spans="1:12" s="3" customFormat="1" ht="15" hidden="1">
      <c r="A68" s="56" t="s">
        <v>40</v>
      </c>
      <c r="B68" s="103">
        <v>1.7</v>
      </c>
      <c r="C68" s="80"/>
      <c r="D68" s="33">
        <f t="shared" si="7"/>
        <v>0</v>
      </c>
      <c r="E68" s="33"/>
      <c r="F68" s="36">
        <f t="shared" si="0"/>
        <v>0</v>
      </c>
      <c r="G68" s="48"/>
      <c r="H68" s="34"/>
      <c r="I68" s="36">
        <f t="shared" si="8"/>
        <v>0</v>
      </c>
      <c r="J68" s="80">
        <f t="shared" si="3"/>
      </c>
      <c r="K68" s="33">
        <f t="shared" si="4"/>
      </c>
      <c r="L68" s="41" t="e">
        <f t="shared" si="5"/>
        <v>#VALUE!</v>
      </c>
    </row>
    <row r="69" spans="1:12" s="3" customFormat="1" ht="15" hidden="1">
      <c r="A69" s="58" t="s">
        <v>41</v>
      </c>
      <c r="B69" s="103">
        <v>12</v>
      </c>
      <c r="C69" s="92"/>
      <c r="D69" s="33">
        <f t="shared" si="7"/>
        <v>0</v>
      </c>
      <c r="E69" s="33"/>
      <c r="F69" s="36">
        <f t="shared" si="0"/>
        <v>0</v>
      </c>
      <c r="G69" s="48"/>
      <c r="H69" s="34"/>
      <c r="I69" s="36">
        <f t="shared" si="8"/>
        <v>0</v>
      </c>
      <c r="J69" s="80">
        <f t="shared" si="3"/>
      </c>
      <c r="K69" s="33">
        <f t="shared" si="4"/>
      </c>
      <c r="L69" s="41" t="e">
        <f t="shared" si="5"/>
        <v>#VALUE!</v>
      </c>
    </row>
    <row r="70" spans="1:12" s="19" customFormat="1" ht="15.75" hidden="1">
      <c r="A70" s="57" t="s">
        <v>76</v>
      </c>
      <c r="B70" s="99">
        <v>135.3</v>
      </c>
      <c r="C70" s="79">
        <f>SUM(C71:C76)-C74-C75</f>
        <v>0</v>
      </c>
      <c r="D70" s="33">
        <f t="shared" si="7"/>
        <v>0</v>
      </c>
      <c r="E70" s="29">
        <v>0</v>
      </c>
      <c r="F70" s="36">
        <f t="shared" si="0"/>
        <v>0</v>
      </c>
      <c r="G70" s="50">
        <f>SUM(G71:G76)-G74-G75</f>
        <v>0</v>
      </c>
      <c r="H70" s="30">
        <v>0</v>
      </c>
      <c r="I70" s="36">
        <f t="shared" si="8"/>
        <v>0</v>
      </c>
      <c r="J70" s="81">
        <f t="shared" si="3"/>
      </c>
      <c r="K70" s="33">
        <f t="shared" si="4"/>
      </c>
      <c r="L70" s="39" t="e">
        <f t="shared" si="5"/>
        <v>#VALUE!</v>
      </c>
    </row>
    <row r="71" spans="1:12" s="3" customFormat="1" ht="15" hidden="1">
      <c r="A71" s="58" t="s">
        <v>77</v>
      </c>
      <c r="B71" s="103">
        <v>23.7</v>
      </c>
      <c r="C71" s="92"/>
      <c r="D71" s="33">
        <f t="shared" si="7"/>
        <v>0</v>
      </c>
      <c r="E71" s="33"/>
      <c r="F71" s="36">
        <f t="shared" si="0"/>
        <v>0</v>
      </c>
      <c r="G71" s="48"/>
      <c r="H71" s="34"/>
      <c r="I71" s="36">
        <f t="shared" si="8"/>
        <v>0</v>
      </c>
      <c r="J71" s="80">
        <f t="shared" si="3"/>
      </c>
      <c r="K71" s="33">
        <f t="shared" si="4"/>
      </c>
      <c r="L71" s="41" t="e">
        <f t="shared" si="5"/>
        <v>#VALUE!</v>
      </c>
    </row>
    <row r="72" spans="1:12" s="3" customFormat="1" ht="15" hidden="1">
      <c r="A72" s="58" t="s">
        <v>42</v>
      </c>
      <c r="B72" s="103">
        <v>21</v>
      </c>
      <c r="C72" s="92"/>
      <c r="D72" s="33">
        <f t="shared" si="7"/>
        <v>0</v>
      </c>
      <c r="E72" s="33"/>
      <c r="F72" s="36">
        <f t="shared" si="0"/>
        <v>0</v>
      </c>
      <c r="G72" s="48"/>
      <c r="H72" s="34"/>
      <c r="I72" s="36">
        <f t="shared" si="8"/>
        <v>0</v>
      </c>
      <c r="J72" s="80">
        <f t="shared" si="3"/>
      </c>
      <c r="K72" s="33">
        <f t="shared" si="4"/>
      </c>
      <c r="L72" s="41" t="e">
        <f t="shared" si="5"/>
        <v>#VALUE!</v>
      </c>
    </row>
    <row r="73" spans="1:12" s="3" customFormat="1" ht="15" hidden="1">
      <c r="A73" s="58" t="s">
        <v>43</v>
      </c>
      <c r="B73" s="103">
        <v>67.4</v>
      </c>
      <c r="C73" s="92"/>
      <c r="D73" s="33">
        <f t="shared" si="7"/>
        <v>0</v>
      </c>
      <c r="E73" s="33"/>
      <c r="F73" s="36">
        <f aca="true" t="shared" si="9" ref="F73:F104">C73-E73</f>
        <v>0</v>
      </c>
      <c r="G73" s="48"/>
      <c r="H73" s="34"/>
      <c r="I73" s="36">
        <f t="shared" si="8"/>
        <v>0</v>
      </c>
      <c r="J73" s="80">
        <f t="shared" si="3"/>
      </c>
      <c r="K73" s="33">
        <f t="shared" si="4"/>
      </c>
      <c r="L73" s="41" t="e">
        <f t="shared" si="5"/>
        <v>#VALUE!</v>
      </c>
    </row>
    <row r="74" spans="1:12" s="3" customFormat="1" ht="15" hidden="1">
      <c r="A74" s="58" t="s">
        <v>78</v>
      </c>
      <c r="B74" s="103">
        <v>0</v>
      </c>
      <c r="C74" s="92"/>
      <c r="D74" s="33" t="e">
        <f t="shared" si="7"/>
        <v>#DIV/0!</v>
      </c>
      <c r="E74" s="33"/>
      <c r="F74" s="36">
        <f t="shared" si="9"/>
        <v>0</v>
      </c>
      <c r="G74" s="48"/>
      <c r="H74" s="34"/>
      <c r="I74" s="36">
        <f t="shared" si="8"/>
        <v>0</v>
      </c>
      <c r="J74" s="80">
        <f aca="true" t="shared" si="10" ref="J74:J104">IF(C74&gt;0,G74/C74*10,"")</f>
      </c>
      <c r="K74" s="33">
        <f t="shared" si="4"/>
      </c>
      <c r="L74" s="41" t="e">
        <f t="shared" si="5"/>
        <v>#VALUE!</v>
      </c>
    </row>
    <row r="75" spans="1:12" s="3" customFormat="1" ht="15" hidden="1">
      <c r="A75" s="58" t="s">
        <v>79</v>
      </c>
      <c r="B75" s="103">
        <v>0</v>
      </c>
      <c r="C75" s="92"/>
      <c r="D75" s="33" t="e">
        <f t="shared" si="7"/>
        <v>#DIV/0!</v>
      </c>
      <c r="E75" s="33"/>
      <c r="F75" s="36">
        <f t="shared" si="9"/>
        <v>0</v>
      </c>
      <c r="G75" s="48"/>
      <c r="H75" s="34"/>
      <c r="I75" s="36">
        <f t="shared" si="8"/>
        <v>0</v>
      </c>
      <c r="J75" s="80">
        <f t="shared" si="10"/>
      </c>
      <c r="K75" s="33">
        <f aca="true" t="shared" si="11" ref="K75:K104">IF(E75&gt;0,H75/E75*10,"")</f>
      </c>
      <c r="L75" s="41" t="e">
        <f t="shared" si="5"/>
        <v>#VALUE!</v>
      </c>
    </row>
    <row r="76" spans="1:12" s="3" customFormat="1" ht="15" hidden="1">
      <c r="A76" s="58" t="s">
        <v>44</v>
      </c>
      <c r="B76" s="103">
        <v>23.2</v>
      </c>
      <c r="C76" s="92"/>
      <c r="D76" s="33">
        <f t="shared" si="7"/>
        <v>0</v>
      </c>
      <c r="E76" s="33"/>
      <c r="F76" s="36">
        <f t="shared" si="9"/>
        <v>0</v>
      </c>
      <c r="G76" s="48"/>
      <c r="H76" s="34"/>
      <c r="I76" s="36">
        <f t="shared" si="8"/>
        <v>0</v>
      </c>
      <c r="J76" s="80">
        <f t="shared" si="10"/>
      </c>
      <c r="K76" s="33">
        <f t="shared" si="11"/>
      </c>
      <c r="L76" s="41" t="e">
        <f t="shared" si="5"/>
        <v>#VALUE!</v>
      </c>
    </row>
    <row r="77" spans="1:12" s="19" customFormat="1" ht="15.75" hidden="1">
      <c r="A77" s="57" t="s">
        <v>45</v>
      </c>
      <c r="B77" s="99">
        <v>290.90000000000003</v>
      </c>
      <c r="C77" s="79">
        <f>SUM(C78:C93)-C84-C85-C93</f>
        <v>0</v>
      </c>
      <c r="D77" s="33">
        <f t="shared" si="7"/>
        <v>0</v>
      </c>
      <c r="E77" s="29">
        <v>0</v>
      </c>
      <c r="F77" s="36">
        <f t="shared" si="9"/>
        <v>0</v>
      </c>
      <c r="G77" s="50">
        <f>SUM(G78:G93)-G84-G85-G93</f>
        <v>0</v>
      </c>
      <c r="H77" s="30">
        <v>0</v>
      </c>
      <c r="I77" s="36">
        <f t="shared" si="8"/>
        <v>0</v>
      </c>
      <c r="J77" s="81">
        <f t="shared" si="10"/>
      </c>
      <c r="K77" s="33">
        <f t="shared" si="11"/>
      </c>
      <c r="L77" s="39" t="e">
        <f t="shared" si="5"/>
        <v>#VALUE!</v>
      </c>
    </row>
    <row r="78" spans="1:12" s="3" customFormat="1" ht="15" hidden="1">
      <c r="A78" s="58" t="s">
        <v>80</v>
      </c>
      <c r="B78" s="103">
        <v>0</v>
      </c>
      <c r="C78" s="92"/>
      <c r="D78" s="33" t="e">
        <f t="shared" si="7"/>
        <v>#DIV/0!</v>
      </c>
      <c r="E78" s="33"/>
      <c r="F78" s="36">
        <f t="shared" si="9"/>
        <v>0</v>
      </c>
      <c r="G78" s="48"/>
      <c r="H78" s="34"/>
      <c r="I78" s="36">
        <f t="shared" si="8"/>
        <v>0</v>
      </c>
      <c r="J78" s="80">
        <f t="shared" si="10"/>
      </c>
      <c r="K78" s="33">
        <f t="shared" si="11"/>
      </c>
      <c r="L78" s="41" t="e">
        <f t="shared" si="5"/>
        <v>#VALUE!</v>
      </c>
    </row>
    <row r="79" spans="1:12" s="3" customFormat="1" ht="15" hidden="1">
      <c r="A79" s="58" t="s">
        <v>81</v>
      </c>
      <c r="B79" s="103">
        <v>0</v>
      </c>
      <c r="C79" s="92"/>
      <c r="D79" s="33" t="e">
        <f t="shared" si="7"/>
        <v>#DIV/0!</v>
      </c>
      <c r="E79" s="33"/>
      <c r="F79" s="36">
        <f t="shared" si="9"/>
        <v>0</v>
      </c>
      <c r="G79" s="48"/>
      <c r="H79" s="34"/>
      <c r="I79" s="36">
        <f t="shared" si="8"/>
        <v>0</v>
      </c>
      <c r="J79" s="80">
        <f t="shared" si="10"/>
      </c>
      <c r="K79" s="33">
        <f t="shared" si="11"/>
      </c>
      <c r="L79" s="41" t="e">
        <f t="shared" si="5"/>
        <v>#VALUE!</v>
      </c>
    </row>
    <row r="80" spans="1:12" s="3" customFormat="1" ht="15" hidden="1">
      <c r="A80" s="58" t="s">
        <v>82</v>
      </c>
      <c r="B80" s="103">
        <v>0</v>
      </c>
      <c r="C80" s="92"/>
      <c r="D80" s="33" t="e">
        <f t="shared" si="7"/>
        <v>#DIV/0!</v>
      </c>
      <c r="E80" s="33"/>
      <c r="F80" s="36">
        <f t="shared" si="9"/>
        <v>0</v>
      </c>
      <c r="G80" s="48"/>
      <c r="H80" s="34"/>
      <c r="I80" s="36">
        <f t="shared" si="8"/>
        <v>0</v>
      </c>
      <c r="J80" s="80">
        <f t="shared" si="10"/>
      </c>
      <c r="K80" s="33">
        <f t="shared" si="11"/>
      </c>
      <c r="L80" s="41" t="e">
        <f t="shared" si="5"/>
        <v>#VALUE!</v>
      </c>
    </row>
    <row r="81" spans="1:12" s="3" customFormat="1" ht="15" hidden="1">
      <c r="A81" s="58" t="s">
        <v>83</v>
      </c>
      <c r="B81" s="103">
        <v>1.4</v>
      </c>
      <c r="C81" s="92"/>
      <c r="D81" s="33">
        <f t="shared" si="7"/>
        <v>0</v>
      </c>
      <c r="E81" s="33"/>
      <c r="F81" s="36">
        <f t="shared" si="9"/>
        <v>0</v>
      </c>
      <c r="G81" s="48"/>
      <c r="H81" s="34"/>
      <c r="I81" s="36">
        <f t="shared" si="8"/>
        <v>0</v>
      </c>
      <c r="J81" s="80">
        <f t="shared" si="10"/>
      </c>
      <c r="K81" s="33">
        <f t="shared" si="11"/>
      </c>
      <c r="L81" s="41" t="e">
        <f t="shared" si="5"/>
        <v>#VALUE!</v>
      </c>
    </row>
    <row r="82" spans="1:12" s="3" customFormat="1" ht="15" hidden="1">
      <c r="A82" s="58" t="s">
        <v>46</v>
      </c>
      <c r="B82" s="103">
        <v>64.9</v>
      </c>
      <c r="C82" s="92"/>
      <c r="D82" s="33">
        <f t="shared" si="7"/>
        <v>0</v>
      </c>
      <c r="E82" s="33"/>
      <c r="F82" s="36">
        <f t="shared" si="9"/>
        <v>0</v>
      </c>
      <c r="G82" s="48"/>
      <c r="H82" s="34"/>
      <c r="I82" s="36">
        <f t="shared" si="8"/>
        <v>0</v>
      </c>
      <c r="J82" s="80">
        <f t="shared" si="10"/>
      </c>
      <c r="K82" s="33">
        <f t="shared" si="11"/>
      </c>
      <c r="L82" s="41" t="e">
        <f t="shared" si="5"/>
        <v>#VALUE!</v>
      </c>
    </row>
    <row r="83" spans="1:12" s="3" customFormat="1" ht="15" hidden="1">
      <c r="A83" s="58" t="s">
        <v>47</v>
      </c>
      <c r="B83" s="103">
        <v>34.3</v>
      </c>
      <c r="C83" s="92"/>
      <c r="D83" s="33">
        <f t="shared" si="7"/>
        <v>0</v>
      </c>
      <c r="E83" s="33"/>
      <c r="F83" s="36">
        <f t="shared" si="9"/>
        <v>0</v>
      </c>
      <c r="G83" s="48"/>
      <c r="H83" s="34"/>
      <c r="I83" s="36">
        <f t="shared" si="8"/>
        <v>0</v>
      </c>
      <c r="J83" s="80">
        <f t="shared" si="10"/>
      </c>
      <c r="K83" s="33">
        <f t="shared" si="11"/>
      </c>
      <c r="L83" s="41" t="e">
        <f t="shared" si="5"/>
        <v>#VALUE!</v>
      </c>
    </row>
    <row r="84" spans="1:12" s="3" customFormat="1" ht="15" hidden="1">
      <c r="A84" s="58" t="s">
        <v>84</v>
      </c>
      <c r="B84" s="103">
        <v>0</v>
      </c>
      <c r="C84" s="92"/>
      <c r="D84" s="33" t="e">
        <f t="shared" si="7"/>
        <v>#DIV/0!</v>
      </c>
      <c r="E84" s="33"/>
      <c r="F84" s="36">
        <f t="shared" si="9"/>
        <v>0</v>
      </c>
      <c r="G84" s="48"/>
      <c r="H84" s="34"/>
      <c r="I84" s="36">
        <f t="shared" si="8"/>
        <v>0</v>
      </c>
      <c r="J84" s="80">
        <f t="shared" si="10"/>
      </c>
      <c r="K84" s="33">
        <f t="shared" si="11"/>
      </c>
      <c r="L84" s="41" t="e">
        <f t="shared" si="5"/>
        <v>#VALUE!</v>
      </c>
    </row>
    <row r="85" spans="1:12" s="3" customFormat="1" ht="15" hidden="1">
      <c r="A85" s="58" t="s">
        <v>85</v>
      </c>
      <c r="B85" s="103">
        <v>0</v>
      </c>
      <c r="C85" s="92"/>
      <c r="D85" s="33" t="e">
        <f t="shared" si="7"/>
        <v>#DIV/0!</v>
      </c>
      <c r="E85" s="33"/>
      <c r="F85" s="36">
        <f t="shared" si="9"/>
        <v>0</v>
      </c>
      <c r="G85" s="48"/>
      <c r="H85" s="34"/>
      <c r="I85" s="36">
        <f t="shared" si="8"/>
        <v>0</v>
      </c>
      <c r="J85" s="80">
        <f t="shared" si="10"/>
      </c>
      <c r="K85" s="33">
        <f t="shared" si="11"/>
      </c>
      <c r="L85" s="41" t="e">
        <f t="shared" si="5"/>
        <v>#VALUE!</v>
      </c>
    </row>
    <row r="86" spans="1:12" s="3" customFormat="1" ht="15" hidden="1">
      <c r="A86" s="58" t="s">
        <v>48</v>
      </c>
      <c r="B86" s="103">
        <v>6.2</v>
      </c>
      <c r="C86" s="92"/>
      <c r="D86" s="33">
        <f t="shared" si="7"/>
        <v>0</v>
      </c>
      <c r="E86" s="33"/>
      <c r="F86" s="36">
        <f t="shared" si="9"/>
        <v>0</v>
      </c>
      <c r="G86" s="48"/>
      <c r="H86" s="34"/>
      <c r="I86" s="36">
        <f t="shared" si="8"/>
        <v>0</v>
      </c>
      <c r="J86" s="80">
        <f t="shared" si="10"/>
      </c>
      <c r="K86" s="33">
        <f t="shared" si="11"/>
      </c>
      <c r="L86" s="41" t="e">
        <f t="shared" si="5"/>
        <v>#VALUE!</v>
      </c>
    </row>
    <row r="87" spans="1:12" s="3" customFormat="1" ht="15" hidden="1">
      <c r="A87" s="58" t="s">
        <v>86</v>
      </c>
      <c r="B87" s="103">
        <v>0</v>
      </c>
      <c r="C87" s="92"/>
      <c r="D87" s="33" t="e">
        <f t="shared" si="7"/>
        <v>#DIV/0!</v>
      </c>
      <c r="E87" s="33"/>
      <c r="F87" s="36">
        <f t="shared" si="9"/>
        <v>0</v>
      </c>
      <c r="G87" s="48"/>
      <c r="H87" s="34"/>
      <c r="I87" s="36">
        <f t="shared" si="8"/>
        <v>0</v>
      </c>
      <c r="J87" s="80">
        <f t="shared" si="10"/>
      </c>
      <c r="K87" s="33">
        <f t="shared" si="11"/>
      </c>
      <c r="L87" s="41" t="e">
        <f t="shared" si="5"/>
        <v>#VALUE!</v>
      </c>
    </row>
    <row r="88" spans="1:12" s="3" customFormat="1" ht="15" hidden="1">
      <c r="A88" s="58" t="s">
        <v>49</v>
      </c>
      <c r="B88" s="103">
        <v>60.4</v>
      </c>
      <c r="C88" s="92"/>
      <c r="D88" s="33">
        <f t="shared" si="7"/>
        <v>0</v>
      </c>
      <c r="E88" s="33"/>
      <c r="F88" s="36">
        <f t="shared" si="9"/>
        <v>0</v>
      </c>
      <c r="G88" s="48"/>
      <c r="H88" s="34"/>
      <c r="I88" s="36">
        <f t="shared" si="8"/>
        <v>0</v>
      </c>
      <c r="J88" s="80">
        <f t="shared" si="10"/>
      </c>
      <c r="K88" s="33">
        <f t="shared" si="11"/>
      </c>
      <c r="L88" s="41" t="e">
        <f t="shared" si="5"/>
        <v>#VALUE!</v>
      </c>
    </row>
    <row r="89" spans="1:12" s="3" customFormat="1" ht="15" hidden="1">
      <c r="A89" s="58" t="s">
        <v>50</v>
      </c>
      <c r="B89" s="103">
        <v>52</v>
      </c>
      <c r="C89" s="92"/>
      <c r="D89" s="33">
        <f t="shared" si="7"/>
        <v>0</v>
      </c>
      <c r="E89" s="33"/>
      <c r="F89" s="36">
        <f t="shared" si="9"/>
        <v>0</v>
      </c>
      <c r="G89" s="48"/>
      <c r="H89" s="34"/>
      <c r="I89" s="36">
        <f t="shared" si="8"/>
        <v>0</v>
      </c>
      <c r="J89" s="80">
        <f t="shared" si="10"/>
      </c>
      <c r="K89" s="33">
        <f t="shared" si="11"/>
      </c>
      <c r="L89" s="41" t="e">
        <f t="shared" si="5"/>
        <v>#VALUE!</v>
      </c>
    </row>
    <row r="90" spans="1:12" s="3" customFormat="1" ht="15" hidden="1">
      <c r="A90" s="58" t="s">
        <v>51</v>
      </c>
      <c r="B90" s="103">
        <v>59.7</v>
      </c>
      <c r="C90" s="92"/>
      <c r="D90" s="33">
        <f t="shared" si="7"/>
        <v>0</v>
      </c>
      <c r="E90" s="33"/>
      <c r="F90" s="36">
        <f t="shared" si="9"/>
        <v>0</v>
      </c>
      <c r="G90" s="48"/>
      <c r="H90" s="34"/>
      <c r="I90" s="36">
        <f t="shared" si="8"/>
        <v>0</v>
      </c>
      <c r="J90" s="80">
        <f t="shared" si="10"/>
      </c>
      <c r="K90" s="33">
        <f t="shared" si="11"/>
      </c>
      <c r="L90" s="41" t="e">
        <f t="shared" si="5"/>
        <v>#VALUE!</v>
      </c>
    </row>
    <row r="91" spans="1:12" s="3" customFormat="1" ht="15" hidden="1">
      <c r="A91" s="56" t="s">
        <v>52</v>
      </c>
      <c r="B91" s="103">
        <v>7.4</v>
      </c>
      <c r="C91" s="92"/>
      <c r="D91" s="33">
        <f t="shared" si="7"/>
        <v>0</v>
      </c>
      <c r="E91" s="33"/>
      <c r="F91" s="36">
        <f t="shared" si="9"/>
        <v>0</v>
      </c>
      <c r="G91" s="48"/>
      <c r="H91" s="34"/>
      <c r="I91" s="36">
        <f t="shared" si="8"/>
        <v>0</v>
      </c>
      <c r="J91" s="80">
        <f t="shared" si="10"/>
      </c>
      <c r="K91" s="33">
        <f t="shared" si="11"/>
      </c>
      <c r="L91" s="41" t="e">
        <f t="shared" si="5"/>
        <v>#VALUE!</v>
      </c>
    </row>
    <row r="92" spans="1:12" s="3" customFormat="1" ht="15" hidden="1">
      <c r="A92" s="58" t="s">
        <v>98</v>
      </c>
      <c r="B92" s="103">
        <v>4.6</v>
      </c>
      <c r="C92" s="92"/>
      <c r="D92" s="33">
        <f t="shared" si="7"/>
        <v>0</v>
      </c>
      <c r="E92" s="33"/>
      <c r="F92" s="36">
        <f t="shared" si="9"/>
        <v>0</v>
      </c>
      <c r="G92" s="48"/>
      <c r="H92" s="34"/>
      <c r="I92" s="36">
        <f t="shared" si="8"/>
        <v>0</v>
      </c>
      <c r="J92" s="80">
        <f t="shared" si="10"/>
      </c>
      <c r="K92" s="33">
        <f t="shared" si="11"/>
      </c>
      <c r="L92" s="41" t="e">
        <f t="shared" si="5"/>
        <v>#VALUE!</v>
      </c>
    </row>
    <row r="93" spans="1:12" s="3" customFormat="1" ht="15" hidden="1">
      <c r="A93" s="58" t="s">
        <v>87</v>
      </c>
      <c r="B93" s="103">
        <v>0</v>
      </c>
      <c r="C93" s="92"/>
      <c r="D93" s="33" t="e">
        <f t="shared" si="7"/>
        <v>#DIV/0!</v>
      </c>
      <c r="E93" s="33"/>
      <c r="F93" s="36">
        <f t="shared" si="9"/>
        <v>0</v>
      </c>
      <c r="G93" s="48"/>
      <c r="H93" s="34"/>
      <c r="I93" s="36">
        <f t="shared" si="8"/>
        <v>0</v>
      </c>
      <c r="J93" s="80">
        <f t="shared" si="10"/>
      </c>
      <c r="K93" s="33">
        <f t="shared" si="11"/>
      </c>
      <c r="L93" s="41" t="e">
        <f t="shared" si="5"/>
        <v>#VALUE!</v>
      </c>
    </row>
    <row r="94" spans="1:12" s="19" customFormat="1" ht="15.75" hidden="1">
      <c r="A94" s="57" t="s">
        <v>53</v>
      </c>
      <c r="B94" s="99">
        <v>0</v>
      </c>
      <c r="C94" s="79">
        <f>SUM(C95:C104)-C100</f>
        <v>0</v>
      </c>
      <c r="D94" s="33" t="e">
        <f t="shared" si="7"/>
        <v>#DIV/0!</v>
      </c>
      <c r="E94" s="29">
        <v>0</v>
      </c>
      <c r="F94" s="36">
        <f t="shared" si="9"/>
        <v>0</v>
      </c>
      <c r="G94" s="31">
        <f>SUM(G95:G104)-G100</f>
        <v>0</v>
      </c>
      <c r="H94" s="30">
        <v>0</v>
      </c>
      <c r="I94" s="36">
        <f t="shared" si="8"/>
        <v>0</v>
      </c>
      <c r="J94" s="81">
        <f t="shared" si="10"/>
      </c>
      <c r="K94" s="33">
        <f t="shared" si="11"/>
      </c>
      <c r="L94" s="42" t="e">
        <f t="shared" si="5"/>
        <v>#VALUE!</v>
      </c>
    </row>
    <row r="95" spans="1:12" s="3" customFormat="1" ht="15" hidden="1">
      <c r="A95" s="58" t="s">
        <v>88</v>
      </c>
      <c r="B95" s="103">
        <v>0</v>
      </c>
      <c r="C95" s="92"/>
      <c r="D95" s="33" t="e">
        <f t="shared" si="7"/>
        <v>#DIV/0!</v>
      </c>
      <c r="E95" s="33"/>
      <c r="F95" s="36">
        <f t="shared" si="9"/>
        <v>0</v>
      </c>
      <c r="G95" s="48"/>
      <c r="H95" s="34"/>
      <c r="I95" s="36">
        <f t="shared" si="8"/>
        <v>0</v>
      </c>
      <c r="J95" s="80">
        <f t="shared" si="10"/>
      </c>
      <c r="K95" s="33">
        <f t="shared" si="11"/>
      </c>
      <c r="L95" s="41" t="e">
        <f t="shared" si="5"/>
        <v>#VALUE!</v>
      </c>
    </row>
    <row r="96" spans="1:12" s="3" customFormat="1" ht="15" hidden="1">
      <c r="A96" s="58" t="s">
        <v>54</v>
      </c>
      <c r="B96" s="103">
        <v>0</v>
      </c>
      <c r="C96" s="92"/>
      <c r="D96" s="33" t="e">
        <f t="shared" si="7"/>
        <v>#DIV/0!</v>
      </c>
      <c r="E96" s="33"/>
      <c r="F96" s="36">
        <f t="shared" si="9"/>
        <v>0</v>
      </c>
      <c r="G96" s="48"/>
      <c r="H96" s="34"/>
      <c r="I96" s="36">
        <f t="shared" si="8"/>
        <v>0</v>
      </c>
      <c r="J96" s="80">
        <f t="shared" si="10"/>
      </c>
      <c r="K96" s="33">
        <f t="shared" si="11"/>
      </c>
      <c r="L96" s="41" t="e">
        <f t="shared" si="5"/>
        <v>#VALUE!</v>
      </c>
    </row>
    <row r="97" spans="1:12" s="3" customFormat="1" ht="15" hidden="1">
      <c r="A97" s="58" t="s">
        <v>55</v>
      </c>
      <c r="B97" s="103">
        <v>0</v>
      </c>
      <c r="C97" s="92"/>
      <c r="D97" s="33" t="e">
        <f t="shared" si="7"/>
        <v>#DIV/0!</v>
      </c>
      <c r="E97" s="33"/>
      <c r="F97" s="36">
        <f t="shared" si="9"/>
        <v>0</v>
      </c>
      <c r="G97" s="48"/>
      <c r="H97" s="34"/>
      <c r="I97" s="36">
        <f t="shared" si="8"/>
        <v>0</v>
      </c>
      <c r="J97" s="80">
        <f t="shared" si="10"/>
      </c>
      <c r="K97" s="33">
        <f t="shared" si="11"/>
      </c>
      <c r="L97" s="41" t="e">
        <f t="shared" si="5"/>
        <v>#VALUE!</v>
      </c>
    </row>
    <row r="98" spans="1:12" s="3" customFormat="1" ht="15" hidden="1">
      <c r="A98" s="58" t="s">
        <v>56</v>
      </c>
      <c r="B98" s="103">
        <v>0</v>
      </c>
      <c r="C98" s="92"/>
      <c r="D98" s="33" t="e">
        <f t="shared" si="7"/>
        <v>#DIV/0!</v>
      </c>
      <c r="E98" s="33"/>
      <c r="F98" s="36">
        <f t="shared" si="9"/>
        <v>0</v>
      </c>
      <c r="G98" s="48"/>
      <c r="H98" s="34"/>
      <c r="I98" s="36">
        <f t="shared" si="8"/>
        <v>0</v>
      </c>
      <c r="J98" s="80">
        <f t="shared" si="10"/>
      </c>
      <c r="K98" s="33">
        <f t="shared" si="11"/>
      </c>
      <c r="L98" s="41" t="e">
        <f t="shared" si="5"/>
        <v>#VALUE!</v>
      </c>
    </row>
    <row r="99" spans="1:12" s="3" customFormat="1" ht="15" hidden="1">
      <c r="A99" s="58" t="s">
        <v>57</v>
      </c>
      <c r="B99" s="103">
        <v>0</v>
      </c>
      <c r="C99" s="92"/>
      <c r="D99" s="33" t="e">
        <f t="shared" si="7"/>
        <v>#DIV/0!</v>
      </c>
      <c r="E99" s="33"/>
      <c r="F99" s="36">
        <f t="shared" si="9"/>
        <v>0</v>
      </c>
      <c r="G99" s="48"/>
      <c r="H99" s="34"/>
      <c r="I99" s="36">
        <f t="shared" si="8"/>
        <v>0</v>
      </c>
      <c r="J99" s="80">
        <f t="shared" si="10"/>
      </c>
      <c r="K99" s="33">
        <f t="shared" si="11"/>
      </c>
      <c r="L99" s="41" t="e">
        <f t="shared" si="5"/>
        <v>#VALUE!</v>
      </c>
    </row>
    <row r="100" spans="1:12" s="3" customFormat="1" ht="15" hidden="1">
      <c r="A100" s="58" t="s">
        <v>89</v>
      </c>
      <c r="B100" s="103">
        <v>0</v>
      </c>
      <c r="C100" s="92"/>
      <c r="D100" s="33" t="e">
        <f t="shared" si="7"/>
        <v>#DIV/0!</v>
      </c>
      <c r="E100" s="33"/>
      <c r="F100" s="36">
        <f t="shared" si="9"/>
        <v>0</v>
      </c>
      <c r="G100" s="48"/>
      <c r="H100" s="34"/>
      <c r="I100" s="36">
        <f t="shared" si="8"/>
        <v>0</v>
      </c>
      <c r="J100" s="80">
        <f t="shared" si="10"/>
      </c>
      <c r="K100" s="33">
        <f t="shared" si="11"/>
      </c>
      <c r="L100" s="41" t="e">
        <f t="shared" si="5"/>
        <v>#VALUE!</v>
      </c>
    </row>
    <row r="101" spans="1:12" s="3" customFormat="1" ht="15" hidden="1">
      <c r="A101" s="58" t="s">
        <v>58</v>
      </c>
      <c r="B101" s="103">
        <v>0</v>
      </c>
      <c r="C101" s="92"/>
      <c r="D101" s="33" t="e">
        <f t="shared" si="7"/>
        <v>#DIV/0!</v>
      </c>
      <c r="E101" s="33"/>
      <c r="F101" s="36">
        <f t="shared" si="9"/>
        <v>0</v>
      </c>
      <c r="G101" s="48"/>
      <c r="H101" s="34"/>
      <c r="I101" s="36">
        <f t="shared" si="8"/>
        <v>0</v>
      </c>
      <c r="J101" s="80">
        <f t="shared" si="10"/>
      </c>
      <c r="K101" s="33">
        <f t="shared" si="11"/>
      </c>
      <c r="L101" s="41" t="e">
        <f t="shared" si="5"/>
        <v>#VALUE!</v>
      </c>
    </row>
    <row r="102" spans="1:12" s="3" customFormat="1" ht="15" hidden="1">
      <c r="A102" s="58" t="s">
        <v>59</v>
      </c>
      <c r="B102" s="103">
        <v>0</v>
      </c>
      <c r="C102" s="92"/>
      <c r="D102" s="33" t="e">
        <f t="shared" si="7"/>
        <v>#DIV/0!</v>
      </c>
      <c r="E102" s="33"/>
      <c r="F102" s="36">
        <f t="shared" si="9"/>
        <v>0</v>
      </c>
      <c r="G102" s="48"/>
      <c r="H102" s="34"/>
      <c r="I102" s="36">
        <f t="shared" si="8"/>
        <v>0</v>
      </c>
      <c r="J102" s="80">
        <f t="shared" si="10"/>
      </c>
      <c r="K102" s="33">
        <f t="shared" si="11"/>
      </c>
      <c r="L102" s="41" t="e">
        <f t="shared" si="5"/>
        <v>#VALUE!</v>
      </c>
    </row>
    <row r="103" spans="1:12" s="3" customFormat="1" ht="15" hidden="1">
      <c r="A103" s="58" t="s">
        <v>90</v>
      </c>
      <c r="B103" s="103">
        <v>0</v>
      </c>
      <c r="C103" s="92"/>
      <c r="D103" s="33" t="e">
        <f t="shared" si="7"/>
        <v>#DIV/0!</v>
      </c>
      <c r="E103" s="33"/>
      <c r="F103" s="36">
        <f t="shared" si="9"/>
        <v>0</v>
      </c>
      <c r="G103" s="48"/>
      <c r="H103" s="34"/>
      <c r="I103" s="36">
        <f t="shared" si="8"/>
        <v>0</v>
      </c>
      <c r="J103" s="80">
        <f t="shared" si="10"/>
      </c>
      <c r="K103" s="33">
        <f t="shared" si="11"/>
      </c>
      <c r="L103" s="41" t="e">
        <f>J103-K103</f>
        <v>#VALUE!</v>
      </c>
    </row>
    <row r="104" spans="1:12" s="3" customFormat="1" ht="15" hidden="1">
      <c r="A104" s="58" t="s">
        <v>91</v>
      </c>
      <c r="B104" s="103">
        <v>0</v>
      </c>
      <c r="C104" s="92"/>
      <c r="D104" s="33" t="e">
        <f t="shared" si="7"/>
        <v>#DIV/0!</v>
      </c>
      <c r="E104" s="33"/>
      <c r="F104" s="36">
        <f t="shared" si="9"/>
        <v>0</v>
      </c>
      <c r="G104" s="48"/>
      <c r="H104" s="43"/>
      <c r="I104" s="36">
        <f t="shared" si="8"/>
        <v>0</v>
      </c>
      <c r="J104" s="80">
        <f t="shared" si="10"/>
      </c>
      <c r="K104" s="33">
        <f t="shared" si="11"/>
      </c>
      <c r="L104" s="41" t="e">
        <f>J104-K104</f>
        <v>#VALUE!</v>
      </c>
    </row>
    <row r="105" spans="1:12" s="6" customFormat="1" ht="15.75">
      <c r="A105" s="59" t="s">
        <v>103</v>
      </c>
      <c r="B105" s="104">
        <v>7.1</v>
      </c>
      <c r="C105" s="81">
        <f>C106</f>
        <v>6.88</v>
      </c>
      <c r="D105" s="37">
        <f t="shared" si="7"/>
        <v>96.90140845070422</v>
      </c>
      <c r="E105" s="29">
        <v>16.1</v>
      </c>
      <c r="F105" s="60">
        <f>C105-E105</f>
        <v>-9.220000000000002</v>
      </c>
      <c r="G105" s="38">
        <f>G106</f>
        <v>12.53</v>
      </c>
      <c r="H105" s="29">
        <v>16.7</v>
      </c>
      <c r="I105" s="60">
        <f t="shared" si="8"/>
        <v>-4.17</v>
      </c>
      <c r="J105" s="81">
        <f>J106</f>
        <v>18.212209302325583</v>
      </c>
      <c r="K105" s="29">
        <f>K106</f>
        <v>10.372670807453414</v>
      </c>
      <c r="L105" s="39">
        <f>L106</f>
        <v>7.839538494872169</v>
      </c>
    </row>
    <row r="106" spans="1:12" s="6" customFormat="1" ht="15">
      <c r="A106" s="71" t="s">
        <v>104</v>
      </c>
      <c r="B106" s="100">
        <v>7.1</v>
      </c>
      <c r="C106" s="95">
        <v>6.88</v>
      </c>
      <c r="D106" s="66">
        <f>C106/B106*100</f>
        <v>96.90140845070422</v>
      </c>
      <c r="E106" s="61">
        <v>16.1</v>
      </c>
      <c r="F106" s="94">
        <f>C106-E106</f>
        <v>-9.220000000000002</v>
      </c>
      <c r="G106" s="83">
        <v>12.53</v>
      </c>
      <c r="H106" s="65">
        <v>16.7</v>
      </c>
      <c r="I106" s="94">
        <f>G106-H106</f>
        <v>-4.17</v>
      </c>
      <c r="J106" s="82">
        <f>IF(C106&gt;0,G106/C106*10,"")</f>
        <v>18.212209302325583</v>
      </c>
      <c r="K106" s="66">
        <f>IF(E106&gt;0,H106/E106*10,"")</f>
        <v>10.372670807453414</v>
      </c>
      <c r="L106" s="62">
        <f>J106-K106</f>
        <v>7.839538494872169</v>
      </c>
    </row>
    <row r="107" spans="1:7" s="6" customFormat="1" ht="15">
      <c r="A107" s="5"/>
      <c r="B107" s="5"/>
      <c r="G107" s="3"/>
    </row>
    <row r="108" spans="1:7" s="6" customFormat="1" ht="15">
      <c r="A108" s="5"/>
      <c r="B108" s="5"/>
      <c r="G108" s="3"/>
    </row>
    <row r="109" spans="1:7" s="6" customFormat="1" ht="15">
      <c r="A109" s="5"/>
      <c r="B109" s="5"/>
      <c r="G109" s="3"/>
    </row>
    <row r="110" spans="1:7" s="6" customFormat="1" ht="15">
      <c r="A110" s="5"/>
      <c r="B110" s="5"/>
      <c r="G110" s="3"/>
    </row>
    <row r="111" spans="1:7" s="6" customFormat="1" ht="15">
      <c r="A111" s="5"/>
      <c r="B111" s="5"/>
      <c r="G111" s="3"/>
    </row>
    <row r="112" spans="1:7" s="6" customFormat="1" ht="15">
      <c r="A112" s="5"/>
      <c r="B112" s="5"/>
      <c r="G112" s="3"/>
    </row>
    <row r="113" spans="1:7" s="6" customFormat="1" ht="15">
      <c r="A113" s="5"/>
      <c r="B113" s="5"/>
      <c r="G113" s="3"/>
    </row>
    <row r="114" spans="1:7" s="6" customFormat="1" ht="15">
      <c r="A114" s="5"/>
      <c r="B114" s="5"/>
      <c r="G114" s="3"/>
    </row>
    <row r="115" spans="1:7" s="6" customFormat="1" ht="15">
      <c r="A115" s="5"/>
      <c r="B115" s="5"/>
      <c r="G115" s="3"/>
    </row>
    <row r="116" spans="1:7" s="6" customFormat="1" ht="15">
      <c r="A116" s="5"/>
      <c r="B116" s="5"/>
      <c r="G116" s="3"/>
    </row>
    <row r="117" spans="1:7" s="6" customFormat="1" ht="15">
      <c r="A117" s="5"/>
      <c r="B117" s="5"/>
      <c r="G117" s="3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7" s="8" customFormat="1" ht="15">
      <c r="A140" s="5"/>
      <c r="B140" s="5"/>
      <c r="G140" s="9"/>
    </row>
    <row r="141" spans="1:7" s="8" customFormat="1" ht="15">
      <c r="A141" s="5"/>
      <c r="B141" s="5"/>
      <c r="G141" s="9"/>
    </row>
    <row r="142" spans="1:7" s="8" customFormat="1" ht="15">
      <c r="A142" s="5"/>
      <c r="B142" s="5"/>
      <c r="G142" s="9"/>
    </row>
    <row r="143" spans="1:7" s="8" customFormat="1" ht="15">
      <c r="A143" s="5"/>
      <c r="B143" s="5"/>
      <c r="G143" s="9"/>
    </row>
    <row r="144" spans="1:7" s="8" customFormat="1" ht="15">
      <c r="A144" s="5"/>
      <c r="B144" s="5"/>
      <c r="G144" s="9"/>
    </row>
    <row r="145" spans="1:7" s="8" customFormat="1" ht="15">
      <c r="A145" s="5"/>
      <c r="B145" s="5"/>
      <c r="G145" s="9"/>
    </row>
    <row r="146" spans="1:7" s="8" customFormat="1" ht="15">
      <c r="A146" s="5"/>
      <c r="B146" s="5"/>
      <c r="G146" s="9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4" s="9" customFormat="1" ht="15">
      <c r="A151" s="7"/>
      <c r="B151" s="160"/>
      <c r="C151" s="160"/>
      <c r="D151" s="160"/>
    </row>
    <row r="152" spans="1:2" s="9" customFormat="1" ht="15.75">
      <c r="A152" s="21"/>
      <c r="B152" s="7"/>
    </row>
    <row r="153" spans="1:4" s="9" customFormat="1" ht="15">
      <c r="A153" s="7"/>
      <c r="B153" s="160"/>
      <c r="C153" s="160"/>
      <c r="D153" s="160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9" customFormat="1" ht="15">
      <c r="A187" s="7"/>
      <c r="B187" s="7"/>
    </row>
    <row r="188" spans="1:2" s="9" customFormat="1" ht="15">
      <c r="A188" s="7"/>
      <c r="B188" s="7"/>
    </row>
    <row r="189" spans="1:2" s="9" customFormat="1" ht="15">
      <c r="A189" s="7"/>
      <c r="B189" s="7"/>
    </row>
    <row r="190" spans="1:2" s="9" customFormat="1" ht="15">
      <c r="A190" s="7"/>
      <c r="B190" s="7"/>
    </row>
    <row r="191" spans="1:2" s="9" customFormat="1" ht="15">
      <c r="A191" s="7"/>
      <c r="B191" s="7"/>
    </row>
    <row r="192" spans="1:2" s="9" customFormat="1" ht="15">
      <c r="A192" s="7"/>
      <c r="B192" s="7"/>
    </row>
    <row r="193" spans="1:2" s="9" customFormat="1" ht="15">
      <c r="A193" s="7"/>
      <c r="B193" s="7"/>
    </row>
    <row r="194" spans="1:2" s="11" customFormat="1" ht="15">
      <c r="A194" s="22"/>
      <c r="B194" s="22"/>
    </row>
    <row r="195" spans="1:2" s="11" customFormat="1" ht="15">
      <c r="A195" s="22"/>
      <c r="B195" s="22"/>
    </row>
    <row r="196" spans="1:2" s="11" customFormat="1" ht="15">
      <c r="A196" s="22"/>
      <c r="B196" s="22"/>
    </row>
    <row r="197" spans="1:2" s="11" customFormat="1" ht="15">
      <c r="A197" s="22"/>
      <c r="B197" s="22"/>
    </row>
    <row r="198" spans="1:2" s="11" customFormat="1" ht="15">
      <c r="A198" s="22"/>
      <c r="B198" s="22"/>
    </row>
    <row r="199" spans="1:2" s="11" customFormat="1" ht="15">
      <c r="A199" s="22"/>
      <c r="B199" s="22"/>
    </row>
    <row r="200" spans="1:2" s="11" customFormat="1" ht="15">
      <c r="A200" s="22"/>
      <c r="B200" s="22"/>
    </row>
    <row r="201" spans="1:2" s="11" customFormat="1" ht="15">
      <c r="A201" s="22"/>
      <c r="B201" s="22"/>
    </row>
    <row r="202" spans="1:2" s="11" customFormat="1" ht="15">
      <c r="A202" s="22"/>
      <c r="B202" s="22"/>
    </row>
    <row r="203" spans="1:2" s="11" customFormat="1" ht="15">
      <c r="A203" s="22"/>
      <c r="B203" s="22"/>
    </row>
    <row r="204" spans="1:2" s="11" customFormat="1" ht="15">
      <c r="A204" s="22"/>
      <c r="B204" s="22"/>
    </row>
    <row r="205" spans="1:2" s="11" customFormat="1" ht="15">
      <c r="A205" s="22"/>
      <c r="B205" s="22"/>
    </row>
    <row r="206" spans="1:2" s="11" customFormat="1" ht="15">
      <c r="A206" s="22"/>
      <c r="B206" s="22"/>
    </row>
    <row r="207" spans="1:2" s="11" customFormat="1" ht="15">
      <c r="A207" s="22"/>
      <c r="B207" s="22"/>
    </row>
    <row r="208" spans="1:2" s="11" customFormat="1" ht="15">
      <c r="A208" s="22"/>
      <c r="B208" s="22"/>
    </row>
    <row r="209" spans="1:2" s="11" customFormat="1" ht="15">
      <c r="A209" s="22"/>
      <c r="B209" s="22"/>
    </row>
    <row r="210" spans="1:2" s="11" customFormat="1" ht="15">
      <c r="A210" s="22"/>
      <c r="B210" s="22"/>
    </row>
    <row r="211" spans="1:2" s="11" customFormat="1" ht="15">
      <c r="A211" s="22"/>
      <c r="B211" s="22"/>
    </row>
    <row r="212" spans="1:2" s="11" customFormat="1" ht="15">
      <c r="A212" s="22"/>
      <c r="B212" s="22"/>
    </row>
    <row r="213" spans="1:2" s="11" customFormat="1" ht="15">
      <c r="A213" s="22"/>
      <c r="B213" s="22"/>
    </row>
    <row r="214" spans="1:2" s="11" customFormat="1" ht="15">
      <c r="A214" s="22"/>
      <c r="B214" s="22"/>
    </row>
    <row r="215" spans="1:2" s="11" customFormat="1" ht="15">
      <c r="A215" s="22"/>
      <c r="B215" s="22"/>
    </row>
    <row r="216" spans="1:2" s="11" customFormat="1" ht="15">
      <c r="A216" s="22"/>
      <c r="B216" s="22"/>
    </row>
    <row r="217" spans="1:2" s="11" customFormat="1" ht="15">
      <c r="A217" s="22"/>
      <c r="B217" s="22"/>
    </row>
    <row r="218" spans="1:2" s="11" customFormat="1" ht="15">
      <c r="A218" s="22"/>
      <c r="B218" s="22"/>
    </row>
    <row r="219" spans="1:2" s="11" customFormat="1" ht="15">
      <c r="A219" s="22"/>
      <c r="B219" s="22"/>
    </row>
    <row r="220" spans="1:2" s="11" customFormat="1" ht="15">
      <c r="A220" s="22"/>
      <c r="B220" s="22"/>
    </row>
    <row r="221" spans="1:2" s="11" customFormat="1" ht="15">
      <c r="A221" s="22"/>
      <c r="B221" s="22"/>
    </row>
    <row r="222" spans="1:2" s="11" customFormat="1" ht="15">
      <c r="A222" s="22"/>
      <c r="B222" s="22"/>
    </row>
    <row r="223" spans="1:2" s="11" customFormat="1" ht="15">
      <c r="A223" s="22"/>
      <c r="B223" s="22"/>
    </row>
    <row r="224" spans="1:2" s="11" customFormat="1" ht="15">
      <c r="A224" s="22"/>
      <c r="B224" s="22"/>
    </row>
    <row r="225" spans="1:2" s="11" customFormat="1" ht="15">
      <c r="A225" s="22"/>
      <c r="B225" s="22"/>
    </row>
    <row r="226" spans="1:2" s="11" customFormat="1" ht="15">
      <c r="A226" s="22"/>
      <c r="B226" s="22"/>
    </row>
    <row r="227" spans="1:2" s="11" customFormat="1" ht="15">
      <c r="A227" s="22"/>
      <c r="B227" s="22"/>
    </row>
    <row r="228" spans="1:2" s="11" customFormat="1" ht="15">
      <c r="A228" s="22"/>
      <c r="B228" s="22"/>
    </row>
    <row r="229" spans="1:2" s="11" customFormat="1" ht="15">
      <c r="A229" s="22"/>
      <c r="B229" s="22"/>
    </row>
    <row r="230" spans="1:2" s="11" customFormat="1" ht="0.75" customHeight="1">
      <c r="A230" s="22"/>
      <c r="B230" s="22"/>
    </row>
    <row r="231" spans="1:2" s="11" customFormat="1" ht="15">
      <c r="A231" s="22"/>
      <c r="B231" s="22"/>
    </row>
    <row r="232" spans="1:2" s="11" customFormat="1" ht="15">
      <c r="A232" s="22"/>
      <c r="B232" s="22"/>
    </row>
    <row r="233" spans="1:2" s="11" customFormat="1" ht="15">
      <c r="A233" s="22"/>
      <c r="B233" s="22"/>
    </row>
    <row r="234" spans="1:2" s="11" customFormat="1" ht="15">
      <c r="A234" s="22"/>
      <c r="B234" s="22"/>
    </row>
    <row r="235" spans="1:2" s="11" customFormat="1" ht="15">
      <c r="A235" s="22"/>
      <c r="B235" s="22"/>
    </row>
    <row r="236" spans="1:2" s="11" customFormat="1" ht="15">
      <c r="A236" s="22"/>
      <c r="B236" s="22"/>
    </row>
    <row r="237" spans="1:2" s="11" customFormat="1" ht="15">
      <c r="A237" s="22"/>
      <c r="B237" s="22"/>
    </row>
    <row r="238" spans="1:2" s="11" customFormat="1" ht="15">
      <c r="A238" s="22"/>
      <c r="B238" s="22"/>
    </row>
    <row r="239" spans="1:2" s="11" customFormat="1" ht="15">
      <c r="A239" s="22"/>
      <c r="B239" s="22"/>
    </row>
    <row r="240" spans="1:2" s="11" customFormat="1" ht="15">
      <c r="A240" s="22"/>
      <c r="B240" s="22"/>
    </row>
    <row r="241" spans="1:2" s="11" customFormat="1" ht="15">
      <c r="A241" s="22"/>
      <c r="B241" s="22"/>
    </row>
    <row r="242" spans="1:2" s="11" customFormat="1" ht="15">
      <c r="A242" s="22"/>
      <c r="B242" s="22"/>
    </row>
    <row r="243" spans="1:2" s="11" customFormat="1" ht="15">
      <c r="A243" s="22"/>
      <c r="B243" s="22"/>
    </row>
    <row r="244" spans="1:2" s="11" customFormat="1" ht="15">
      <c r="A244" s="22"/>
      <c r="B244" s="22"/>
    </row>
    <row r="245" spans="1:2" s="11" customFormat="1" ht="15">
      <c r="A245" s="22"/>
      <c r="B245" s="22"/>
    </row>
    <row r="246" spans="1:2" s="11" customFormat="1" ht="15">
      <c r="A246" s="22"/>
      <c r="B246" s="22"/>
    </row>
    <row r="247" spans="1:2" s="11" customFormat="1" ht="15">
      <c r="A247" s="22"/>
      <c r="B247" s="22"/>
    </row>
    <row r="248" spans="1:2" s="11" customFormat="1" ht="15">
      <c r="A248" s="22"/>
      <c r="B248" s="22"/>
    </row>
    <row r="249" spans="1:2" s="11" customFormat="1" ht="15">
      <c r="A249" s="22"/>
      <c r="B249" s="22"/>
    </row>
    <row r="250" spans="1:2" s="11" customFormat="1" ht="15">
      <c r="A250" s="22"/>
      <c r="B250" s="22"/>
    </row>
    <row r="251" spans="1:2" s="11" customFormat="1" ht="15">
      <c r="A251" s="22"/>
      <c r="B251" s="22"/>
    </row>
    <row r="252" spans="1:2" s="11" customFormat="1" ht="15">
      <c r="A252" s="22"/>
      <c r="B252" s="22"/>
    </row>
    <row r="253" spans="1:2" s="11" customFormat="1" ht="15">
      <c r="A253" s="22"/>
      <c r="B253" s="22"/>
    </row>
    <row r="254" spans="1:2" s="11" customFormat="1" ht="15">
      <c r="A254" s="22"/>
      <c r="B254" s="22"/>
    </row>
    <row r="255" spans="1:2" s="11" customFormat="1" ht="15">
      <c r="A255" s="22"/>
      <c r="B255" s="22"/>
    </row>
    <row r="256" spans="1:2" s="11" customFormat="1" ht="15">
      <c r="A256" s="22"/>
      <c r="B256" s="22"/>
    </row>
    <row r="257" spans="1:2" s="11" customFormat="1" ht="15">
      <c r="A257" s="22"/>
      <c r="B257" s="22"/>
    </row>
    <row r="258" spans="1:2" s="11" customFormat="1" ht="15">
      <c r="A258" s="22"/>
      <c r="B258" s="22"/>
    </row>
    <row r="259" spans="1:2" s="11" customFormat="1" ht="15">
      <c r="A259" s="22"/>
      <c r="B259" s="22"/>
    </row>
    <row r="260" spans="1:2" s="11" customFormat="1" ht="15">
      <c r="A260" s="22"/>
      <c r="B260" s="22"/>
    </row>
    <row r="261" spans="1:2" s="11" customFormat="1" ht="15">
      <c r="A261" s="22"/>
      <c r="B261" s="22"/>
    </row>
    <row r="262" spans="1:2" s="11" customFormat="1" ht="15">
      <c r="A262" s="22"/>
      <c r="B262" s="22"/>
    </row>
    <row r="263" spans="1:2" s="11" customFormat="1" ht="15">
      <c r="A263" s="22"/>
      <c r="B263" s="22"/>
    </row>
    <row r="264" spans="1:2" s="11" customFormat="1" ht="15">
      <c r="A264" s="22"/>
      <c r="B264" s="22"/>
    </row>
    <row r="265" spans="1:2" s="11" customFormat="1" ht="15">
      <c r="A265" s="22"/>
      <c r="B265" s="22"/>
    </row>
    <row r="266" spans="1:2" s="11" customFormat="1" ht="15">
      <c r="A266" s="22"/>
      <c r="B266" s="22"/>
    </row>
    <row r="267" spans="1:2" s="11" customFormat="1" ht="15">
      <c r="A267" s="22"/>
      <c r="B267" s="22"/>
    </row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  <row r="388" s="11" customFormat="1" ht="15"/>
    <row r="389" s="11" customFormat="1" ht="15"/>
    <row r="390" s="11" customFormat="1" ht="15"/>
    <row r="391" s="11" customFormat="1" ht="15"/>
    <row r="392" s="11" customFormat="1" ht="15"/>
  </sheetData>
  <sheetProtection/>
  <mergeCells count="6">
    <mergeCell ref="G7:I7"/>
    <mergeCell ref="B151:D151"/>
    <mergeCell ref="B153:D153"/>
    <mergeCell ref="A7:A8"/>
    <mergeCell ref="B7:B8"/>
    <mergeCell ref="C7:F7"/>
  </mergeCells>
  <printOptions horizontalCentered="1"/>
  <pageMargins left="0" right="0" top="0.5905511811023623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головина</cp:lastModifiedBy>
  <cp:lastPrinted>2015-07-16T13:38:48Z</cp:lastPrinted>
  <dcterms:created xsi:type="dcterms:W3CDTF">2001-07-31T10:01:43Z</dcterms:created>
  <dcterms:modified xsi:type="dcterms:W3CDTF">2015-07-16T14:49:05Z</dcterms:modified>
  <cp:category/>
  <cp:version/>
  <cp:contentType/>
  <cp:contentStatus/>
</cp:coreProperties>
</file>